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Admin\Desktop\Vavrik\.Honza\rozpočty\2024\51_2024 - [FORVIA CZ s.r.o.] - DSP Ke Gruntě a Vavřinecká\03.03.2025\"/>
    </mc:Choice>
  </mc:AlternateContent>
  <xr:revisionPtr revIDLastSave="0" documentId="13_ncr:1_{3EFB82DB-6610-4C0A-8353-D0F517AE4A2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kapitulace" sheetId="7" r:id="rId1"/>
    <sheet name="VI. ETAPASO 101" sheetId="2" r:id="rId2"/>
    <sheet name="VI. ETAPASO 301D" sheetId="3" r:id="rId3"/>
    <sheet name="VI. ETAPASO 401" sheetId="4" r:id="rId4"/>
    <sheet name="VI. ETAPAVRN-Vsak" sheetId="5" r:id="rId5"/>
    <sheet name="VI. ETAPAVRN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8" i="6" l="1"/>
  <c r="I28" i="6"/>
  <c r="I25" i="6"/>
  <c r="O25" i="6" s="1"/>
  <c r="O22" i="6"/>
  <c r="I22" i="6"/>
  <c r="I19" i="6"/>
  <c r="O19" i="6" s="1"/>
  <c r="O16" i="6"/>
  <c r="I16" i="6"/>
  <c r="I13" i="6"/>
  <c r="O13" i="6" s="1"/>
  <c r="O10" i="6"/>
  <c r="I10" i="6"/>
  <c r="I9" i="5"/>
  <c r="I3" i="5" s="1"/>
  <c r="C13" i="7" s="1"/>
  <c r="E13" i="7" s="1"/>
  <c r="O16" i="5"/>
  <c r="I16" i="5"/>
  <c r="I13" i="5"/>
  <c r="O13" i="5" s="1"/>
  <c r="O10" i="5"/>
  <c r="D13" i="7" s="1"/>
  <c r="I10" i="5"/>
  <c r="O81" i="4"/>
  <c r="I81" i="4"/>
  <c r="I78" i="4"/>
  <c r="I77" i="4" s="1"/>
  <c r="I29" i="4"/>
  <c r="I74" i="4"/>
  <c r="O74" i="4" s="1"/>
  <c r="I71" i="4"/>
  <c r="O71" i="4" s="1"/>
  <c r="I68" i="4"/>
  <c r="O68" i="4" s="1"/>
  <c r="I64" i="4"/>
  <c r="O64" i="4" s="1"/>
  <c r="I60" i="4"/>
  <c r="O60" i="4" s="1"/>
  <c r="I57" i="4"/>
  <c r="O57" i="4" s="1"/>
  <c r="I54" i="4"/>
  <c r="O54" i="4" s="1"/>
  <c r="I51" i="4"/>
  <c r="O51" i="4" s="1"/>
  <c r="I48" i="4"/>
  <c r="O48" i="4" s="1"/>
  <c r="I45" i="4"/>
  <c r="O45" i="4" s="1"/>
  <c r="I42" i="4"/>
  <c r="O42" i="4" s="1"/>
  <c r="I39" i="4"/>
  <c r="O39" i="4" s="1"/>
  <c r="I36" i="4"/>
  <c r="O36" i="4" s="1"/>
  <c r="I33" i="4"/>
  <c r="O33" i="4" s="1"/>
  <c r="I30" i="4"/>
  <c r="O30" i="4" s="1"/>
  <c r="I20" i="4"/>
  <c r="O25" i="4"/>
  <c r="I25" i="4"/>
  <c r="I21" i="4"/>
  <c r="O21" i="4" s="1"/>
  <c r="I17" i="4"/>
  <c r="O17" i="4" s="1"/>
  <c r="I14" i="4"/>
  <c r="I9" i="4" s="1"/>
  <c r="I10" i="4"/>
  <c r="O10" i="4" s="1"/>
  <c r="I43" i="3"/>
  <c r="I44" i="3"/>
  <c r="O44" i="3" s="1"/>
  <c r="I38" i="3"/>
  <c r="O39" i="3"/>
  <c r="I39" i="3"/>
  <c r="I34" i="3"/>
  <c r="O34" i="3" s="1"/>
  <c r="I30" i="3"/>
  <c r="O30" i="3" s="1"/>
  <c r="I26" i="3"/>
  <c r="O26" i="3" s="1"/>
  <c r="I22" i="3"/>
  <c r="O22" i="3" s="1"/>
  <c r="I18" i="3"/>
  <c r="O18" i="3" s="1"/>
  <c r="I14" i="3"/>
  <c r="O14" i="3" s="1"/>
  <c r="I10" i="3"/>
  <c r="O10" i="3" s="1"/>
  <c r="I157" i="2"/>
  <c r="O157" i="2" s="1"/>
  <c r="I153" i="2"/>
  <c r="O153" i="2" s="1"/>
  <c r="I149" i="2"/>
  <c r="O149" i="2" s="1"/>
  <c r="I145" i="2"/>
  <c r="O145" i="2" s="1"/>
  <c r="O142" i="2"/>
  <c r="I142" i="2"/>
  <c r="I141" i="2" s="1"/>
  <c r="I137" i="2"/>
  <c r="O137" i="2" s="1"/>
  <c r="I133" i="2"/>
  <c r="O133" i="2" s="1"/>
  <c r="I129" i="2"/>
  <c r="O129" i="2" s="1"/>
  <c r="I125" i="2"/>
  <c r="O125" i="2" s="1"/>
  <c r="I121" i="2"/>
  <c r="O121" i="2" s="1"/>
  <c r="I117" i="2"/>
  <c r="O117" i="2" s="1"/>
  <c r="I113" i="2"/>
  <c r="O113" i="2" s="1"/>
  <c r="I109" i="2"/>
  <c r="O109" i="2" s="1"/>
  <c r="I99" i="2"/>
  <c r="O104" i="2"/>
  <c r="I104" i="2"/>
  <c r="I100" i="2"/>
  <c r="O100" i="2" s="1"/>
  <c r="I78" i="2"/>
  <c r="I95" i="2"/>
  <c r="O95" i="2" s="1"/>
  <c r="I91" i="2"/>
  <c r="O91" i="2" s="1"/>
  <c r="I87" i="2"/>
  <c r="O87" i="2" s="1"/>
  <c r="I83" i="2"/>
  <c r="O83" i="2" s="1"/>
  <c r="I79" i="2"/>
  <c r="O79" i="2" s="1"/>
  <c r="O75" i="2"/>
  <c r="I75" i="2"/>
  <c r="I71" i="2"/>
  <c r="O71" i="2" s="1"/>
  <c r="O67" i="2"/>
  <c r="I67" i="2"/>
  <c r="I63" i="2"/>
  <c r="O63" i="2" s="1"/>
  <c r="O59" i="2"/>
  <c r="I59" i="2"/>
  <c r="I55" i="2"/>
  <c r="O55" i="2" s="1"/>
  <c r="O51" i="2"/>
  <c r="I51" i="2"/>
  <c r="I47" i="2"/>
  <c r="O47" i="2" s="1"/>
  <c r="O43" i="2"/>
  <c r="I43" i="2"/>
  <c r="I39" i="2"/>
  <c r="O39" i="2" s="1"/>
  <c r="O35" i="2"/>
  <c r="I35" i="2"/>
  <c r="I31" i="2"/>
  <c r="O31" i="2" s="1"/>
  <c r="I26" i="2"/>
  <c r="O26" i="2" s="1"/>
  <c r="I22" i="2"/>
  <c r="O22" i="2" s="1"/>
  <c r="I18" i="2"/>
  <c r="O18" i="2" s="1"/>
  <c r="I14" i="2"/>
  <c r="I9" i="2" s="1"/>
  <c r="I10" i="2"/>
  <c r="O10" i="2" s="1"/>
  <c r="D11" i="7" l="1"/>
  <c r="I3" i="4"/>
  <c r="C12" i="7" s="1"/>
  <c r="D14" i="7"/>
  <c r="D12" i="7"/>
  <c r="O14" i="2"/>
  <c r="D10" i="7" s="1"/>
  <c r="I30" i="2"/>
  <c r="I3" i="2" s="1"/>
  <c r="C10" i="7" s="1"/>
  <c r="O14" i="4"/>
  <c r="I9" i="6"/>
  <c r="I3" i="6" s="1"/>
  <c r="C14" i="7" s="1"/>
  <c r="I108" i="2"/>
  <c r="I148" i="2"/>
  <c r="I9" i="3"/>
  <c r="I3" i="3" s="1"/>
  <c r="C11" i="7" s="1"/>
  <c r="E11" i="7" s="1"/>
  <c r="O78" i="4"/>
  <c r="E10" i="7" l="1"/>
  <c r="C6" i="7"/>
  <c r="E14" i="7"/>
  <c r="E12" i="7"/>
  <c r="C7" i="7" l="1"/>
</calcChain>
</file>

<file path=xl/sharedStrings.xml><?xml version="1.0" encoding="utf-8"?>
<sst xmlns="http://schemas.openxmlformats.org/spreadsheetml/2006/main" count="1080" uniqueCount="316">
  <si>
    <t>EstiCon</t>
  </si>
  <si>
    <t>Firma:</t>
  </si>
  <si>
    <t>Rekapitulace ceny</t>
  </si>
  <si>
    <t>Stavba: 51_2024_6 - DPS komunikace Ke Gruntě a Vavřinecká - ETAPA VI.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</si>
  <si>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</si>
  <si>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</si>
  <si>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</si>
  <si>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</si>
  <si>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</si>
  <si>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</si>
  <si>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</si>
  <si>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101</t>
  </si>
  <si>
    <t>Pozemní komunikace</t>
  </si>
  <si>
    <t>SO 301D</t>
  </si>
  <si>
    <t>Vsakovací objekt D</t>
  </si>
  <si>
    <t>SO 401</t>
  </si>
  <si>
    <t>Veřejné osvětlení</t>
  </si>
  <si>
    <t>VRN - Vsak</t>
  </si>
  <si>
    <t>VRN</t>
  </si>
  <si>
    <t>Soupis prací objektu</t>
  </si>
  <si>
    <t>S</t>
  </si>
  <si>
    <t>Stavba:</t>
  </si>
  <si>
    <t>51_2024_6</t>
  </si>
  <si>
    <t>DPS komunikace Ke Gruntě a Vavřinecká - ETAPA VI.</t>
  </si>
  <si>
    <t>O</t>
  </si>
  <si>
    <t>Objekt:</t>
  </si>
  <si>
    <t>VI. ETAPA</t>
  </si>
  <si>
    <t>O1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</si>
  <si>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</si>
  <si>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</si>
  <si>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</si>
  <si>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</si>
  <si>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</si>
  <si>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</si>
  <si>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</si>
  <si>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</si>
  <si>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</si>
  <si>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</si>
  <si>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</si>
  <si>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</si>
  <si>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</si>
  <si>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</si>
  <si>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práce</t>
  </si>
  <si>
    <t>P</t>
  </si>
  <si>
    <t>014132</t>
  </si>
  <si>
    <t/>
  </si>
  <si>
    <t>POPLATKY ZA SKLÁDKU TYP S-NO (NEBEZPEČNÝ ODPAD)</t>
  </si>
  <si>
    <t>T</t>
  </si>
  <si>
    <t>OTSKP ~ 2024</t>
  </si>
  <si>
    <t>PP</t>
  </si>
  <si>
    <t>VV</t>
  </si>
  <si>
    <t>stávající zničená cesta ( recyklát ) : 674*0,05*2,4 80.880000 = 80,88000 [A]</t>
  </si>
  <si>
    <t>TS</t>
  </si>
  <si>
    <t>Položka zahrnuje:
- veškeré poplatky provozovateli skládky související s uložením odpadu na skládce.
Položka nezahrnuje:
- x</t>
  </si>
  <si>
    <t>014212</t>
  </si>
  <si>
    <t>POPLATKY ZA ZEMNÍK - ORNICE</t>
  </si>
  <si>
    <t>vegetační úpravy - pořízení ornice : 355,2*0,15*2,0 106.560000 = 106,56000 [A]</t>
  </si>
  <si>
    <t>Položka zahrnuje:
- veškeré poplatky majiteli zemníku související s nákupem zeminy (nikoliv s otvírkou zemníku)
Položka nezahrnuje:
- x</t>
  </si>
  <si>
    <t>015111</t>
  </si>
  <si>
    <t>POPLATKY ZA LIKVIDACI ODPADŮ NEKONTAMINOVANÝCH - 17 05 04  VYTĚŽENÉ ZEMINY A HORNINY -  I. TŘÍDA TĚŽITELNOSTI</t>
  </si>
  <si>
    <t>909,5*0,15*1,85 252.386250 = 252,38625 [A]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</si>
  <si>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</si>
  <si>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015114</t>
  </si>
  <si>
    <t>POPLATKY ZA LIKVIDACI ODPADŮ NEKONTAMINOVANÝCH - 17 05 04  VYTĚŽENÉ ZEMINY A HORNINY NESPLŇUJÍCÍ LIMITNÍ HODNOTY PRO ZASYPÁVÁNÍ</t>
  </si>
  <si>
    <t>516,054*1,85 954.699900 = 954,69990 [A]</t>
  </si>
  <si>
    <t>015140</t>
  </si>
  <si>
    <t>POPLATKY ZA LIKVIDACI ODPADŮ NEKONTAMINOVANÝCH - 17 01 01  BETON Z DEMOLIC OBJEKTŮ, ZÁKLADŮ TV</t>
  </si>
  <si>
    <t>obruby : (100*0,25*0,15)*2,5 9.375000 = 9,37500 [A]</t>
  </si>
  <si>
    <t>1</t>
  </si>
  <si>
    <t>Zemní práce</t>
  </si>
  <si>
    <t>113524</t>
  </si>
  <si>
    <t>ODSTRANĚNÍ CHODNÍKOVÝCH A SILNIČNÍCH OBRUBNÍKŮ BETONOVÝCH, ODVOZ DO 5KM</t>
  </si>
  <si>
    <t>M</t>
  </si>
  <si>
    <t>100 100.000000 = 100,00000 [A]</t>
  </si>
  <si>
    <t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</si>
  <si>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11352B</t>
  </si>
  <si>
    <t>ODSTRANĚNÍ CHODNÍKOVÝCH A SILNIČNÍCH OBRUBNÍKŮ BETONOVÝCH - DOPRAVA</t>
  </si>
  <si>
    <t>tkm</t>
  </si>
  <si>
    <t>((100*0,25*0,15)*2,5)*25 234.375000 = 234,37500 [A]</t>
  </si>
  <si>
    <t>Položka zahrnuje:
- samostatnou dopravu suti a vybouraných hmot.
Položka nezahrnuje:
- x
Způsob měření:
- množství se určí jako součin hmotnosti [t] a požadované vzdálenosti [km].</t>
  </si>
  <si>
    <t>113728</t>
  </si>
  <si>
    <t>FRÉZOVÁNÍ ZPEVNĚNÝCH PLOCH ASFALTOVÝCH, ODVOZ DO 20KM</t>
  </si>
  <si>
    <t>M3</t>
  </si>
  <si>
    <t>stávající zničená cesta : 674,0*0,05 33.700000 = 33,70000 [A]</t>
  </si>
  <si>
    <t>11372B</t>
  </si>
  <si>
    <t>FRÉZOVÁNÍ ZPEVNĚNÝCH PLOCH ASFALTOVÝCH - DOPRAVA</t>
  </si>
  <si>
    <t>stávající zničená cesta : (674*0,05)*2,4*10 808.800000 = 808,80000 [A]</t>
  </si>
  <si>
    <t>121108</t>
  </si>
  <si>
    <t>SEJMUTÍ ORNICE NEBO LESNÍ PŮDY S ODVOZEM DO 20KM</t>
  </si>
  <si>
    <t>909,5*0,15 136.425000 = 136,42500 [A]</t>
  </si>
  <si>
    <t>Položka zahrnuje:
- sejmutí ornice bez ohledu na tloušťku vrstvy
-  její vodorovnou dopravu
Položka nezahrnuje:
- uložení na trvalou skládku</t>
  </si>
  <si>
    <t>12110B</t>
  </si>
  <si>
    <t>SEJMUTÍ ORNICE NEBO LESNÍ PŮDY - DOPRAVA</t>
  </si>
  <si>
    <t>M3KM</t>
  </si>
  <si>
    <t>909,5*0,15*10 1364.250000 = 1364,25000 [A]</t>
  </si>
  <si>
    <t>Položka zahrnuje:
- samostatnou dopravu zeminy
Položka nezahrnuje:
- x
Způsob měření:
- množství se určí jako součin kubatutry [m3] a požadované vzdálenosti [km].</t>
  </si>
  <si>
    <t>122838</t>
  </si>
  <si>
    <t>ODKOPÁVKY A PROKOPÁVKY OBECNÉ TŘ. II, ODVOZ DO 20KM</t>
  </si>
  <si>
    <t>vegetační úpravy : 355,2*0,15
komunikace : 650,60*0,29
sanace - komunikace : 650,6*0,3
kamenné povrchy z žuly : (143*0,45)
kontejnerové stání : 31,0*0,47 516.054000 = 516,05400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</si>
  <si>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</si>
  <si>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12283B</t>
  </si>
  <si>
    <t>ODKOPÁVKY A PROKOPÁVKY OBECNÉ TŘ. II - DOPRAVA</t>
  </si>
  <si>
    <t>516,054*10 5160.540000 = 5160,54000 [A]</t>
  </si>
  <si>
    <t>18120</t>
  </si>
  <si>
    <t>ÚPRAVA PLÁNĚ SE ZHUTNĚNÍM V HORNINĚ TŘ. II</t>
  </si>
  <si>
    <t>M2</t>
  </si>
  <si>
    <t>vegetační úpravy : 355,2
komunikace : 650,60
sanace - komunikace : 650,6
kamenné povrchy z žuly : 143
kontejnerové stání : 31,0 1830.400000 = 1830,40000 [A]</t>
  </si>
  <si>
    <t>Položka zahrnuje:
- úpravu pláně včetně vyrovnání výškových rozdílů. Míru zhutnění určuje projekt.
Položka nezahrnuje:
- x</t>
  </si>
  <si>
    <t>18222</t>
  </si>
  <si>
    <t>ROZPROSTŘENÍ ORNICE VE SVAHU V TL DO 0,15M</t>
  </si>
  <si>
    <t>vegetační úpravy : 355,2 355.200000 = 355,20000 [A]</t>
  </si>
  <si>
    <t>Položka zahrnuje:
- nutné přemístění ornice z dočasných skládek vzdálených do 50m
- rozprostření ornice v předepsané tloušťce ve svahu přes 1:5
Položka nezahrnuje:
- x</t>
  </si>
  <si>
    <t>18241</t>
  </si>
  <si>
    <t>ZALOŽENÍ TRÁVNÍKU RUČNÍM VÝSEVEM</t>
  </si>
  <si>
    <t>Položka zahrnuje:
- dodání předepsané travní směsi, její výsev na ornici, zalévání, první pokosení, to vše bez ohledu na sklon terénu
Položka nezahrnuje:
- x</t>
  </si>
  <si>
    <t>184B27</t>
  </si>
  <si>
    <t>VYSAZOVÁNÍ STROMŮ LISTNATÝCH V KONTEJNERU OBVOD KMENE DO 20CM, PODCHOZÍ VÝŠ MIN 2,4M</t>
  </si>
  <si>
    <t>KUS</t>
  </si>
  <si>
    <t>Položka zahrnuje:
- dodávku projektem předepsaných  stromů
- hloubení jamek (min. rozměry pro stromy min. 1,5 násobek balu výpěstku) s event. výměnou půdy, s hnojením anorganickým hnojivem a přídavkem organického hnojiva min. 5kg pro stromy
- zálivku
- kůly, chráničky ke stromům nebo ochrana stromů nátěrem a pod.
- položka zahrnuje veškerý materiál, výrobky a polotovary, včetně mimostaveništní a vnitrostaveništní dopravy (rovněž přesuny), včetně naložení a složení, případně s uložením
Položka nezahrnuje:
- x
Způsob měření:
- obvod kmene se měří ve výšce 1,00m nad zemí.</t>
  </si>
  <si>
    <t>2</t>
  </si>
  <si>
    <t>Základy a zvláštní zakládání</t>
  </si>
  <si>
    <t>21450</t>
  </si>
  <si>
    <t>SANAČNÍ VRSTVY Z KAMENIVA</t>
  </si>
  <si>
    <t>MATERIÁL OBJ. HM. &gt; 1600 kg/m3;HUTNĚNÍ DLE ČSN 72 1006 (100%±S);CBR&gt;15 % V SOULADU S ČSN 73 6133)</t>
  </si>
  <si>
    <t>komunikace - ŠDa 0/125 : 650,60*0,3 195.180000 = 195,18000 [A]_x000D_
kontejnerová stání - ŠDa 0/125 31,0*0,5 = 15,50000 [B]_x000D_
Celkové množství = 210,68000</t>
  </si>
  <si>
    <t>Položka zahrnuje
- dodávku předepsaného kameniva
- mimostaveništní a vnitrostaveništní dopravu a jeho uložení
- není-li v zadávací dokumentaci uvedeno jinak, jedná se o nakupovaný materiál
Položka nezahrnuje:
- x</t>
  </si>
  <si>
    <t>27232A</t>
  </si>
  <si>
    <t>ZÁKLADY ZE ŽELEZOBETONU DO C20/25</t>
  </si>
  <si>
    <t>kontejnerové stání : 31,0*0,15 4.650000 = 4,65000 [A]</t>
  </si>
  <si>
    <t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</si>
  <si>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272366</t>
  </si>
  <si>
    <t>VÝZTUŽ ZÁKLADŮ Z KARI SÍTÍ</t>
  </si>
  <si>
    <t>kontejnerové stání : 31,0*0,0089 0.275900 = 0,27590 [A]</t>
  </si>
  <si>
    <t>Položka:
-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</si>
  <si>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28997C</t>
  </si>
  <si>
    <t>OPLÁŠTĚNÍ (ZPEVNĚNÍ) Z GEOTEXTILIE DO 300G/M2</t>
  </si>
  <si>
    <t>kontejnerové stání : 31,0*1,05 32.550000 = 32,55000 [A]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</si>
  <si>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</si>
  <si>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28999</t>
  </si>
  <si>
    <t>OPLÁŠTĚNÍ (ZPEVNĚNÍ) Z FÓLIE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</si>
  <si>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</si>
  <si>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4</t>
  </si>
  <si>
    <t>Vodorovné konstrukce</t>
  </si>
  <si>
    <t>45131A</t>
  </si>
  <si>
    <t>PODKLADNÍ A VÝPLŇOVÉ VRSTVY Z PROSTÉHO BETONU C20/25</t>
  </si>
  <si>
    <t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</si>
  <si>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45152</t>
  </si>
  <si>
    <t>PODKLADNÍ A VÝPLŇOVÉ VRSTVY Z KAMENIVA DRCENÉHO</t>
  </si>
  <si>
    <t>fr. 4/8_x000D_
kamenné povrchy z žuly : 143*0,03 4.290000 = 4,29000 [A]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</si>
  <si>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</si>
  <si>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5</t>
  </si>
  <si>
    <t>Komunikace</t>
  </si>
  <si>
    <t>56143G</t>
  </si>
  <si>
    <t>SMĚSI Z KAMENIVA STMELENÉ CEMENTEM  SC C 8/10 TL. DO 150MM</t>
  </si>
  <si>
    <t>kamenné povrchy z žuly : 143 143.000000 = 143,00000 [A]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</si>
  <si>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</si>
  <si>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56333</t>
  </si>
  <si>
    <t>VOZOVKOVÉ VRSTVY ZE ŠTĚRKODRTI TL. DO 150MM</t>
  </si>
  <si>
    <t>komunikace - ŠDb 0/32: 650,60
kontejnerové stání - ŠDb 0/32 : 31,0 681.600000 = 681,60000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</si>
  <si>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</si>
  <si>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56334</t>
  </si>
  <si>
    <t>VOZOVKOVÉ VRSTVY ZE ŠTĚRKODRTI TL. DO 200MM</t>
  </si>
  <si>
    <t>kamenné povrchy z žuly - ŠDb 0/32 : 143 143.000000 = 143,00000 [A]</t>
  </si>
  <si>
    <t>56342</t>
  </si>
  <si>
    <t>VOZOVKOVÉ VRSTVY ZE ŠTĚRKOPÍSKU TL. DO 100MM</t>
  </si>
  <si>
    <t>kontejnerové stání : 31,0 31.000000 = 31,00000 [A]</t>
  </si>
  <si>
    <t>572214</t>
  </si>
  <si>
    <t>SPOJOVACÍ POSTŘIK Z MODIFIK EMULZE DO 0,5KG/M2</t>
  </si>
  <si>
    <t>komunikace : 650,6 650.600000 = 650,60000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</si>
  <si>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</si>
  <si>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574A43</t>
  </si>
  <si>
    <t>ASFALTOVÝ BETON PRO OBRUSNÉ VRSTVY ACO 11 TL. 50MM</t>
  </si>
  <si>
    <t>komunikace 650,6 = 650,60000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</si>
  <si>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</si>
  <si>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574E56</t>
  </si>
  <si>
    <t>ASFALTOVÝ BETON PRO PODKLADNÍ VRSTVY ACP 16+, 16S TL. 60MM</t>
  </si>
  <si>
    <t>58221</t>
  </si>
  <si>
    <t>DLÁŽDĚNÉ KRYTY Z DROBNÝCH KOSTEK DO LOŽE Z KAMENIVA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</si>
  <si>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</si>
  <si>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8</t>
  </si>
  <si>
    <t>Trubní vedení</t>
  </si>
  <si>
    <t>89921</t>
  </si>
  <si>
    <t>VÝŠKOVÁ ÚPRAVA POKLOPŮ</t>
  </si>
  <si>
    <t>Položka zahrnuje:
- všechny nutné práce a materiály pro zvýšení nebo snížení zařízení (včetně nutné úpravy stávajícího povrchu vozovky nebo chodníku)
Položka nezahrnuje:
- x</t>
  </si>
  <si>
    <t>89923</t>
  </si>
  <si>
    <t>VÝŠKOVÁ ÚPRAVA KRYCÍCH HRNCŮ</t>
  </si>
  <si>
    <t>91</t>
  </si>
  <si>
    <t>Doplňující práce na komunikaci</t>
  </si>
  <si>
    <t>914121</t>
  </si>
  <si>
    <t>DOPRAVNÍ ZNAČKY ZÁKLADNÍ VELIKOSTI OCELOVÉ FÓLIE TŘ 1 - DODÁVKA A MONTÁŽ</t>
  </si>
  <si>
    <t>IZ5a : 2
IZ5b : 2 4.000000 = 4,00000 [A]</t>
  </si>
  <si>
    <t>Položka zahrnuje:
- dodávku a montáž značek v požadovaném provedení
Položka nezahrnuje:
- x</t>
  </si>
  <si>
    <t>914911</t>
  </si>
  <si>
    <t>SLOUPKY A STOJKY DOPRAVNÍCH ZNAČEK Z OCEL TRUBEK SE ZABETONOVÁNÍM - DODÁVKA A MONTÁŽ</t>
  </si>
  <si>
    <t>Položka zahrnuje:
- sloupky
- upevňovací zařízení
- osazení (betonová patka, zemní práce)
Položka nezahrnuje:
- x</t>
  </si>
  <si>
    <t>917223</t>
  </si>
  <si>
    <t>SILNIČNÍ A CHODNÍKOVÉ OBRUBY Z BETONOVÝCH OBRUBNÍKŮ ŠÍŘ 100MM</t>
  </si>
  <si>
    <t>1000/100/250 : 551 551.000000 = 551,00000 [A]</t>
  </si>
  <si>
    <t>Položka zahrnuje:
- dodání a pokládku betonových obrubníků o rozměrech předepsaných zadávací dokumentací
- betonové lože i boční betonovou opěrku
Položka nezahrnuje:
- x</t>
  </si>
  <si>
    <t>dle pol.č. 131838 : (132,5-37,0)*1,85 176,675 = 176,67500 [A]</t>
  </si>
  <si>
    <t>131838</t>
  </si>
  <si>
    <t>HLOUBENÍ JAM ZAPAŽ I NEPAŽ TŘ. II, ODVOZ DO 20KM</t>
  </si>
  <si>
    <t>37,0*2,5
svahování 40% : 92,5*0,4 129.500000 = 129,50000 [A]_x000D_
Prohloubení dna pod vyústěním žlabu 3,0 = 3,00000 [B]_x000D_
Celkové množství = 132,50000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</si>
  <si>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</si>
  <si>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13183B</t>
  </si>
  <si>
    <t>HLOUBENÍ JAM ZAPAŽ I NEPAŽ TŘ. II - DOPRAVA</t>
  </si>
  <si>
    <t>132,5*10
-37,0*10 955,0 = 955,00000 [A]</t>
  </si>
  <si>
    <t>17411</t>
  </si>
  <si>
    <t>ZÁSYP JAM A RÝH ZEMINOU SE ZHUTNĚNÍM</t>
  </si>
  <si>
    <t>výkopek : 37,0 37.000000 = 37,00000 [A]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</si>
  <si>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</si>
  <si>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</si>
  <si>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MATERIÁLŮ</t>
  </si>
  <si>
    <t>fr. 63/125 : 92,5 92.500000 = 92,50000 [A]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</si>
  <si>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</si>
  <si>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18221</t>
  </si>
  <si>
    <t>ROZPROSTŘENÍ ORNICE VE SVAHU V TL DO 0,10M</t>
  </si>
  <si>
    <t>13,8 13.800000 = 13,80000 [A]</t>
  </si>
  <si>
    <t>183400020RAA</t>
  </si>
  <si>
    <t>Příprava půdy pro výsadbu, ve svahu, ruční, chemické odplevelení, rytí, hnojení</t>
  </si>
  <si>
    <t>m2</t>
  </si>
  <si>
    <t>Včetně přesunu hmot.</t>
  </si>
  <si>
    <t>37,0*2,0
(3,7+12,6+1,2+5,3+7,2)*2,5
překrytí 40% : 149,0*0,4 208.600000 = 208,60000 [A]</t>
  </si>
  <si>
    <t>465512</t>
  </si>
  <si>
    <t>DLAŽBY Z LOMOVÉHO KAMENE NA MC</t>
  </si>
  <si>
    <t>Odláždění dna 10,0*0,3 = 3,00000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</si>
  <si>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</si>
  <si>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Všeobecné konstrukce a práce</t>
  </si>
  <si>
    <t>59,85*1,8 = 107,73000 [B]</t>
  </si>
  <si>
    <t>02950</t>
  </si>
  <si>
    <t>OSTATNÍ POŽADAVKY - POSUDKY, KONTROLY, REVIZNÍ ZPRÁVY</t>
  </si>
  <si>
    <t>KPL</t>
  </si>
  <si>
    <t>Položka zahrnuje:
- veškeré náklady spojené s objednatelem požadovanými pracemi
Položka nezahrnuje:
- x</t>
  </si>
  <si>
    <t>742P17</t>
  </si>
  <si>
    <t>VYHLEDÁNÍ STÁVAJÍCÍHO KABELU (MĚŘENÍ, SONDA)</t>
  </si>
  <si>
    <t>1. Položka obsahuje:
 – vyhledání stávajícího kabelu vn/nn v obvodu žel. stanice, na trati vč. výkopu sondy a veškerého příslušenství
2. Položka neobsahuje:
 X
3. Způsob měření:
Udává se počet kusů kompletní konstrukce nebo práce.</t>
  </si>
  <si>
    <t>13283</t>
  </si>
  <si>
    <t>HLOUBENÍ RÝH ŠÍŘ DO 2M PAŽ I NEPAŽ TŘ. II</t>
  </si>
  <si>
    <t>285,0*0,35*0,6 = 59,85000 [A]</t>
  </si>
  <si>
    <t>Položka zahrnuje:
- vodorovnou a svislou dopravu na skládku,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</si>
  <si>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M21</t>
  </si>
  <si>
    <t>Elektromontáže</t>
  </si>
  <si>
    <t>702211</t>
  </si>
  <si>
    <t>KABELOVÁ CHRÁNIČKA ZEMNÍ DN DO 100 MM</t>
  </si>
  <si>
    <t>1. Položka obsahuje:
 – přípravu podkladu pro osazení
2. Položka neobsahuje:
 X
3. Způsob měření:
Měří se metr délkový.</t>
  </si>
  <si>
    <t>702232</t>
  </si>
  <si>
    <t>KABELOVÁ CHRÁNIČKA ZEMNÍ DĚLENÁ DN PŘES 100 DO 200 MM</t>
  </si>
  <si>
    <t>742511</t>
  </si>
  <si>
    <t>R</t>
  </si>
  <si>
    <t>UKONČENÍ KABEL SOUBORU SMRŠŤ ZÁKLOPKOU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</si>
  <si>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</si>
  <si>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742612</t>
  </si>
  <si>
    <t>KRYTÍ KABELŮ VÝSTRAŽNOU FÓLIÍ ŠÍŘ 22CM</t>
  </si>
  <si>
    <t>742H11</t>
  </si>
  <si>
    <t>KABEL NN ČTYŘ- A PĚTIŽÍLOVÝ CU S PLASTOVOU IZOLACÍ DO 2,5 MM2</t>
  </si>
  <si>
    <t>742H12</t>
  </si>
  <si>
    <t>KABEL NN ČTYŘ- A PĚTIŽÍLOVÝ CU S PLASTOVOU IZOLACÍ OD 4 DO 16 MM2</t>
  </si>
  <si>
    <t>742Z23</t>
  </si>
  <si>
    <t>DEMONTÁŽ KABELOVÉHO VEDENÍ NN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</si>
  <si>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Měří se metr délkový.</t>
  </si>
  <si>
    <t>743312</t>
  </si>
  <si>
    <t>VÝLOŽNÍK PRO MONTÁŽ SVÍTIDLA NA STOŽÁR JEDNORAMENNÝ DÉLKA VYLOŽENÍ PŘES 1 DO 2 M</t>
  </si>
  <si>
    <t>1. Položka obsahuje:
 – veškeré příslušenství a uzavírací nátěr, technický popis viz. projektová dokumentace
2. Položka neobsahuje:
 X
3. Způsob měření:
Udává se počet kusů kompletní konstrukce nebo práce.</t>
  </si>
  <si>
    <t>743552</t>
  </si>
  <si>
    <t>SVÍTIDLO VENKOVNÍ VŠEOBECNÉ LED, MIN. IP 44, PŘES 10 DO 25 W</t>
  </si>
  <si>
    <t>1. Položka obsahuje:
 – zdroj a veškeré příslušenství
 – technický popis viz. projektová dokumentace
2. Položka neobsahuje:
 X
3. Způsob měření:
Udává se počet kusů kompletní konstrukce nebo práce.</t>
  </si>
  <si>
    <t>743Z35</t>
  </si>
  <si>
    <t>DEMONTÁŽ SVÍTIDLA Z OSVĚTLOVACÍHO STOŽÁRU VÝŠKY DO 15 M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</si>
  <si>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</si>
  <si>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75H141</t>
  </si>
  <si>
    <t>STOŽÁR (SLOUP) OCELOVÝ DO 10 M - DODÁVKA</t>
  </si>
  <si>
    <t>Ocelový bezpaticový stožár K5,5-133/89/60 : 8
Ocelový bezpaticový uliční stožár UZMB8-159/108/89 : 1 9.000000 = 9,00000 [A]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</si>
  <si>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</si>
  <si>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75H14X</t>
  </si>
  <si>
    <t>STOŽÁR (SLOUP) OCELOVÝ - MONTÁŽ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</si>
  <si>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</si>
  <si>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75I911</t>
  </si>
  <si>
    <t>OPTOTRUBKA HDPE PRŮMĚRU DO 40 MM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</si>
  <si>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metrech.</t>
  </si>
  <si>
    <t>75IG71</t>
  </si>
  <si>
    <t>VEDENÍ UZEMŇOVACÍ V ZEMI Z FEZN DRÁTU PRŮMĚRU DO 10 MM - DODÁVKA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</si>
  <si>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Dodávka specifikovaného bloku/zařízení/konstrukce se měří v délce udané v metrech.</t>
  </si>
  <si>
    <t>75IG7X</t>
  </si>
  <si>
    <t>VEDENÍ UZEMŇOVACÍ V ZEMI Z FEZN DRÁTU PRŮMĚRU DO 10 MM - MONTÁŽ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</si>
  <si>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</si>
  <si>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M46</t>
  </si>
  <si>
    <t>Zemní práce při montážích</t>
  </si>
  <si>
    <t>460100001RT1</t>
  </si>
  <si>
    <t>Pouzdrový základ 400x800 mm mimo osu trasy, kompletní zhot.pouzdrového základu</t>
  </si>
  <si>
    <t>kus</t>
  </si>
  <si>
    <t>460100025RT1</t>
  </si>
  <si>
    <t>Pouzdrový základ 800x1500 mm v ose trasy kab., kompletní zhot.pouzdrového základu</t>
  </si>
  <si>
    <t>029113</t>
  </si>
  <si>
    <t>OSTATNÍ POŽADAVKY - GEODETICKÉ ZAMĚŘENÍ - CELKY</t>
  </si>
  <si>
    <t>02912-R</t>
  </si>
  <si>
    <t>OSTATNÍ POŽADAVKY - VYTYČENÍ INŽ. SÍTÍ</t>
  </si>
  <si>
    <t>kpl</t>
  </si>
  <si>
    <t>02940-R1</t>
  </si>
  <si>
    <t>OSTATNÍ POŽADAVKY - Činnost odpovědného statika, geodeta, hydreogeologa</t>
  </si>
  <si>
    <t>02720</t>
  </si>
  <si>
    <t>POMOC PRÁCE ZŘÍZ NEBO ZAJIŠŤ REGULACI A OCHRANU DOPRAVY</t>
  </si>
  <si>
    <t>Položka zahrnuje:
- veškeré náklady spojené s objednatelem požadovanými zařízeními
Položka nezahrnuje:
- x</t>
  </si>
  <si>
    <t>02940</t>
  </si>
  <si>
    <t>OSTATNÍ POŽADAVKY - VYPRACOVÁNÍ DOKUMENTACE</t>
  </si>
  <si>
    <t>02943</t>
  </si>
  <si>
    <t>OSTATNÍ POŽADAVKY - VYPRACOVÁNÍ RDS</t>
  </si>
  <si>
    <t>kompletní náklady na zřízení, projednání, vyřízení a instalaci DIO po celou dobu stavby</t>
  </si>
  <si>
    <t>02944</t>
  </si>
  <si>
    <t>OSTAT POŽADAVKY - DOKUMENTACE SKUTEČ PROVEDENÍ V DIGIT FORMĚ</t>
  </si>
  <si>
    <t>03100</t>
  </si>
  <si>
    <t>ZAŘÍZENÍ STAVENIŠTĚ - ZŘÍZENÍ, PROVOZ, DEMONTÁŽ</t>
  </si>
  <si>
    <t>Položka zahrnuje:
 objednatelem povolené náklady na pořízení (event. pronájem), provozování, udržování a likvidaci zhotovitelova zařízení
Položka nezahrnuje:
- x</t>
  </si>
  <si>
    <t>03730</t>
  </si>
  <si>
    <t>POMOC PRÁCE ZAJIŠŤ NEBO ZŘÍZ OCHRANU INŽENÝRSKÝCH SÍTÍ</t>
  </si>
  <si>
    <t>APLIKACE OPATŘENÍ VYPLÝVAJÍCÍCH Z ANALÝZY RIZIK A PODMÍNEK VYJÁDŘENÍ KHS</t>
  </si>
  <si>
    <t>Položka zahrnuje:
- objednatelem povolené náklady na požadovaná zařízení zhotovitele
Položka nezahrnuje:
-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</si>
</sst>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#\ ##0.00"/>
    <numFmt numFmtId="165" formatCode="#\ ###\ ###\ ###\ ##0.00000"/>
  </numFmts>
  <fonts count="9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61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4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4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>
      <alignment horizontal="left" vertical="center" wrapText="1"/>
    </xf>
    <xf numFmtId="0" fontId="0" fillId="2" borderId="7" xfId="0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4" fontId="0" fillId="4" borderId="7" xfId="0" applyNumberFormat="1" applyFill="1" applyBorder="1" applyAlignment="1" applyProtection="1">
      <alignment horizontal="center"/>
      <protection locked="0"/>
    </xf>
    <xf numFmtId="164" fontId="0" fillId="0" borderId="7" xfId="0" applyNumberFormat="1" applyBorder="1" applyAlignment="1">
      <alignment horizontal="center"/>
    </xf>
    <xf numFmtId="164" fontId="0" fillId="0" borderId="0" xfId="0" applyNumberFormat="1"/>
    <xf numFmtId="0" fontId="0" fillId="0" borderId="5" xfId="0" applyBorder="1"/>
    <xf numFmtId="0" fontId="0" fillId="0" borderId="0" xfId="0" applyAlignment="1">
      <alignment wrapText="1"/>
    </xf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7" xfId="0" applyBorder="1" applyAlignment="1">
      <alignment wrapText="1"/>
    </xf>
    <xf numFmtId="0" fontId="3" fillId="2" borderId="0" xfId="2" applyFill="1">
      <alignment horizontal="left" vertical="center" wrapText="1"/>
    </xf>
    <xf numFmtId="0" fontId="0" fillId="2" borderId="0" xfId="0" applyFill="1"/>
    <xf numFmtId="0" fontId="5" fillId="2" borderId="0" xfId="5" applyFill="1" applyAlignment="1">
      <alignment horizontal="right" vertical="center" wrapText="1"/>
    </xf>
    <xf numFmtId="0" fontId="0" fillId="2" borderId="0" xfId="0" applyFill="1" applyAlignment="1">
      <alignment horizontal="right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0" fillId="5" borderId="7" xfId="0" applyFill="1" applyBorder="1"/>
    <xf numFmtId="0" fontId="0" fillId="5" borderId="7" xfId="0" applyFill="1" applyBorder="1" applyAlignment="1">
      <alignment horizontal="right"/>
    </xf>
    <xf numFmtId="0" fontId="0" fillId="5" borderId="7" xfId="0" applyFill="1" applyBorder="1" applyAlignment="1">
      <alignment wrapText="1"/>
    </xf>
    <xf numFmtId="0" fontId="0" fillId="5" borderId="7" xfId="0" applyFill="1" applyBorder="1" applyAlignment="1">
      <alignment horizontal="center"/>
    </xf>
    <xf numFmtId="165" fontId="0" fillId="5" borderId="7" xfId="0" applyNumberFormat="1" applyFill="1" applyBorder="1" applyAlignment="1">
      <alignment horizontal="center"/>
    </xf>
    <xf numFmtId="164" fontId="0" fillId="5" borderId="7" xfId="0" applyNumberFormat="1" applyFill="1" applyBorder="1" applyAlignment="1" applyProtection="1">
      <alignment horizontal="center"/>
      <protection locked="0"/>
    </xf>
    <xf numFmtId="164" fontId="0" fillId="5" borderId="7" xfId="0" applyNumberFormat="1" applyFill="1" applyBorder="1" applyAlignment="1">
      <alignment horizontal="center"/>
    </xf>
  </cellXfs>
  <cellStyles count="9">
    <cellStyle name="NadpisRekapitulaceSoupisPraciStyle" xfId="2" xr:uid="{00000000-0005-0000-0000-000002000000}"/>
    <cellStyle name="NadpisStrukturyStyle" xfId="6" xr:uid="{00000000-0005-0000-0000-000006000000}"/>
    <cellStyle name="NadpisySloupcuStyle" xfId="4" xr:uid="{00000000-0005-0000-0000-000004000000}"/>
    <cellStyle name="Normální" xfId="0" builtinId="0"/>
    <cellStyle name="NormalStyle" xfId="1" xr:uid="{00000000-0005-0000-0000-000001000000}"/>
    <cellStyle name="PolDoplnInfoStyle" xfId="8" xr:uid="{00000000-0005-0000-0000-000008000000}"/>
    <cellStyle name="RekapitulaceCenyStyle" xfId="3" xr:uid="{00000000-0005-0000-0000-000003000000}"/>
    <cellStyle name="StavbaRozpocetHeaderStyle" xfId="5" xr:uid="{00000000-0005-0000-0000-000005000000}"/>
    <cellStyle name="StavebniDilStyle" xfId="7" xr:uid="{00000000-0005-0000-0000-000007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4"/>
  <sheetViews>
    <sheetView tabSelected="1" workbookViewId="0"/>
  </sheetViews>
  <sheetFormatPr defaultRowHeight="15" x14ac:dyDescent="0.25"/>
  <cols>
    <col min="1" max="2" width="32.42578125" customWidth="1"/>
    <col min="3" max="5" width="19.42578125" customWidth="1"/>
  </cols>
  <sheetData>
    <row r="1" spans="1:5" x14ac:dyDescent="0.25">
      <c r="A1" s="1" t="s">
        <v>0</v>
      </c>
      <c r="B1" s="2" t="s">
        <v>1</v>
      </c>
      <c r="C1" s="3"/>
      <c r="D1" s="3"/>
      <c r="E1" s="3"/>
    </row>
    <row r="2" spans="1:5" x14ac:dyDescent="0.25">
      <c r="A2" s="1"/>
      <c r="B2" s="46" t="s">
        <v>2</v>
      </c>
      <c r="C2" s="3"/>
      <c r="D2" s="3"/>
      <c r="E2" s="3"/>
    </row>
    <row r="3" spans="1:5" x14ac:dyDescent="0.25">
      <c r="A3" s="3"/>
      <c r="B3" s="47"/>
      <c r="C3" s="3"/>
      <c r="D3" s="3"/>
      <c r="E3" s="3"/>
    </row>
    <row r="4" spans="1:5" x14ac:dyDescent="0.25">
      <c r="A4" s="3"/>
      <c r="B4" s="46" t="s">
        <v>3</v>
      </c>
      <c r="C4" s="47"/>
      <c r="D4" s="47"/>
      <c r="E4" s="47"/>
    </row>
    <row r="5" spans="1:5" x14ac:dyDescent="0.25">
      <c r="A5" s="3"/>
      <c r="B5" s="3"/>
      <c r="C5" s="3"/>
      <c r="D5" s="3"/>
      <c r="E5" s="3"/>
    </row>
    <row r="6" spans="1:5" x14ac:dyDescent="0.25">
      <c r="A6" s="3"/>
      <c r="B6" s="5" t="s">
        <v>4</v>
      </c>
      <c r="C6" s="6">
        <f>SUM(C10:C14)</f>
        <v>0</v>
      </c>
      <c r="D6" s="3"/>
      <c r="E6" s="3"/>
    </row>
    <row r="7" spans="1:5" x14ac:dyDescent="0.25">
      <c r="A7" s="3"/>
      <c r="B7" s="5" t="s">
        <v>5</v>
      </c>
      <c r="C7" s="6">
        <f>SUM(E10:E14)</f>
        <v>0</v>
      </c>
      <c r="D7" s="3"/>
      <c r="E7" s="3"/>
    </row>
    <row r="8" spans="1:5" x14ac:dyDescent="0.25">
      <c r="A8" s="3"/>
      <c r="B8" s="3"/>
      <c r="C8" s="3"/>
      <c r="D8" s="3"/>
      <c r="E8" s="3"/>
    </row>
    <row r="9" spans="1:5" x14ac:dyDescent="0.25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 spans="1:5" x14ac:dyDescent="0.25">
      <c r="A10" s="8" t="s">
        <v>11</v>
      </c>
      <c r="B10" s="8" t="s">
        <v>12</v>
      </c>
      <c r="C10" s="9">
        <f>'VI. ETAPASO 101'!I3</f>
        <v>0</v>
      </c>
      <c r="D10" s="9">
        <f>SUMIFS('VI. ETAPASO 101'!O:O,'VI. ETAPASO 101'!A:A,"P")</f>
        <v>0</v>
      </c>
      <c r="E10" s="9">
        <f>C10+D10</f>
        <v>0</v>
      </c>
    </row>
    <row r="11" spans="1:5" x14ac:dyDescent="0.25">
      <c r="A11" s="8" t="s">
        <v>13</v>
      </c>
      <c r="B11" s="8" t="s">
        <v>14</v>
      </c>
      <c r="C11" s="9">
        <f>'VI. ETAPASO 301D'!I3</f>
        <v>0</v>
      </c>
      <c r="D11" s="9">
        <f>SUMIFS('VI. ETAPASO 301D'!O:O,'VI. ETAPASO 301D'!A:A,"P")</f>
        <v>0</v>
      </c>
      <c r="E11" s="9">
        <f>C11+D11</f>
        <v>0</v>
      </c>
    </row>
    <row r="12" spans="1:5" x14ac:dyDescent="0.25">
      <c r="A12" s="8" t="s">
        <v>15</v>
      </c>
      <c r="B12" s="8" t="s">
        <v>16</v>
      </c>
      <c r="C12" s="9">
        <f>'VI. ETAPASO 401'!I3</f>
        <v>0</v>
      </c>
      <c r="D12" s="9">
        <f>SUMIFS('VI. ETAPASO 401'!O:O,'VI. ETAPASO 401'!A:A,"P")</f>
        <v>0</v>
      </c>
      <c r="E12" s="9">
        <f>C12+D12</f>
        <v>0</v>
      </c>
    </row>
    <row r="13" spans="1:5" x14ac:dyDescent="0.25">
      <c r="A13" s="8" t="s">
        <v>17</v>
      </c>
      <c r="B13" s="8" t="s">
        <v>18</v>
      </c>
      <c r="C13" s="9">
        <f>'VI. ETAPAVRN-Vsak'!I3</f>
        <v>0</v>
      </c>
      <c r="D13" s="9">
        <f>SUMIFS('VI. ETAPAVRN-Vsak'!O:O,'VI. ETAPAVRN-Vsak'!A:A,"P")</f>
        <v>0</v>
      </c>
      <c r="E13" s="9">
        <f>C13+D13</f>
        <v>0</v>
      </c>
    </row>
    <row r="14" spans="1:5" x14ac:dyDescent="0.25">
      <c r="A14" s="8" t="s">
        <v>18</v>
      </c>
      <c r="B14" s="8" t="s">
        <v>18</v>
      </c>
      <c r="C14" s="9">
        <f>'VI. ETAPAVRN'!I3</f>
        <v>0</v>
      </c>
      <c r="D14" s="9">
        <f>SUMIFS('VI. ETAPAVRN'!O:O,'VI. ETAPAVRN'!A:A,"P")</f>
        <v>0</v>
      </c>
      <c r="E14" s="9">
        <f>C14+D14</f>
        <v>0</v>
      </c>
    </row>
  </sheetData>
  <mergeCells count="2">
    <mergeCell ref="B2:B3"/>
    <mergeCell ref="B4:E4"/>
  </mergeCells>
  <pageMargins left="0.7" right="0.7" top="0.78740157499999996" bottom="0.78740157499999996" header="0.3" footer="0.3"/>
  <pageSetup fitToHeight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160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5</v>
      </c>
    </row>
    <row r="2" spans="1:16" ht="20.25" x14ac:dyDescent="0.25">
      <c r="A2" s="1"/>
      <c r="B2" s="14"/>
      <c r="C2" s="3"/>
      <c r="D2" s="3"/>
      <c r="E2" s="4" t="s">
        <v>19</v>
      </c>
      <c r="F2" s="3"/>
      <c r="G2" s="3"/>
      <c r="H2" s="3"/>
      <c r="I2" s="3"/>
      <c r="J2" s="15"/>
    </row>
    <row r="3" spans="1:16" x14ac:dyDescent="0.25">
      <c r="A3" s="3" t="s">
        <v>20</v>
      </c>
      <c r="B3" s="16" t="s">
        <v>21</v>
      </c>
      <c r="C3" s="48" t="s">
        <v>22</v>
      </c>
      <c r="D3" s="49"/>
      <c r="E3" s="17" t="s">
        <v>23</v>
      </c>
      <c r="F3" s="3"/>
      <c r="G3" s="3"/>
      <c r="H3" s="18" t="s">
        <v>11</v>
      </c>
      <c r="I3" s="19">
        <f>SUMIFS(I9:I160,A9:A160,"SD")</f>
        <v>0</v>
      </c>
      <c r="J3" s="15"/>
      <c r="O3">
        <v>0</v>
      </c>
      <c r="P3">
        <v>2</v>
      </c>
    </row>
    <row r="4" spans="1:16" x14ac:dyDescent="0.25">
      <c r="A4" s="3" t="s">
        <v>24</v>
      </c>
      <c r="B4" s="16" t="s">
        <v>25</v>
      </c>
      <c r="C4" s="48" t="s">
        <v>26</v>
      </c>
      <c r="D4" s="49"/>
      <c r="E4" s="17" t="s">
        <v>26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25">
      <c r="A5" s="3" t="s">
        <v>27</v>
      </c>
      <c r="B5" s="16" t="s">
        <v>28</v>
      </c>
      <c r="C5" s="48" t="s">
        <v>11</v>
      </c>
      <c r="D5" s="49"/>
      <c r="E5" s="17" t="s">
        <v>12</v>
      </c>
      <c r="F5" s="3"/>
      <c r="G5" s="3"/>
      <c r="H5" s="3"/>
      <c r="I5" s="3"/>
      <c r="J5" s="15"/>
      <c r="O5">
        <v>0.21</v>
      </c>
    </row>
    <row r="6" spans="1:16" x14ac:dyDescent="0.25">
      <c r="A6" s="50" t="s">
        <v>29</v>
      </c>
      <c r="B6" s="51" t="s">
        <v>30</v>
      </c>
      <c r="C6" s="52" t="s">
        <v>31</v>
      </c>
      <c r="D6" s="52" t="s">
        <v>32</v>
      </c>
      <c r="E6" s="52" t="s">
        <v>33</v>
      </c>
      <c r="F6" s="52" t="s">
        <v>34</v>
      </c>
      <c r="G6" s="52" t="s">
        <v>35</v>
      </c>
      <c r="H6" s="52" t="s">
        <v>36</v>
      </c>
      <c r="I6" s="52"/>
      <c r="J6" s="53" t="s">
        <v>37</v>
      </c>
    </row>
    <row r="7" spans="1:16" x14ac:dyDescent="0.25">
      <c r="A7" s="50"/>
      <c r="B7" s="51"/>
      <c r="C7" s="52"/>
      <c r="D7" s="52"/>
      <c r="E7" s="52"/>
      <c r="F7" s="52"/>
      <c r="G7" s="52"/>
      <c r="H7" s="7" t="s">
        <v>38</v>
      </c>
      <c r="I7" s="7" t="s">
        <v>39</v>
      </c>
      <c r="J7" s="53"/>
    </row>
    <row r="8" spans="1:16" x14ac:dyDescent="0.25">
      <c r="A8" s="22">
        <v>0</v>
      </c>
      <c r="B8" s="20">
        <v>1</v>
      </c>
      <c r="C8" s="23">
        <v>2</v>
      </c>
      <c r="D8" s="7">
        <v>3</v>
      </c>
      <c r="E8" s="23">
        <v>4</v>
      </c>
      <c r="F8" s="7">
        <v>5</v>
      </c>
      <c r="G8" s="7">
        <v>6</v>
      </c>
      <c r="H8" s="7">
        <v>7</v>
      </c>
      <c r="I8" s="23">
        <v>8</v>
      </c>
      <c r="J8" s="21">
        <v>9</v>
      </c>
    </row>
    <row r="9" spans="1:16" x14ac:dyDescent="0.25">
      <c r="A9" s="24" t="s">
        <v>40</v>
      </c>
      <c r="B9" s="25"/>
      <c r="C9" s="26" t="s">
        <v>41</v>
      </c>
      <c r="D9" s="27"/>
      <c r="E9" s="24" t="s">
        <v>42</v>
      </c>
      <c r="F9" s="27"/>
      <c r="G9" s="27"/>
      <c r="H9" s="27"/>
      <c r="I9" s="28">
        <f>SUMIFS(I10:I29,A10:A29,"P")</f>
        <v>0</v>
      </c>
      <c r="J9" s="29"/>
    </row>
    <row r="10" spans="1:16" x14ac:dyDescent="0.25">
      <c r="A10" s="30" t="s">
        <v>43</v>
      </c>
      <c r="B10" s="30">
        <v>1</v>
      </c>
      <c r="C10" s="31" t="s">
        <v>44</v>
      </c>
      <c r="D10" s="30" t="s">
        <v>45</v>
      </c>
      <c r="E10" s="32" t="s">
        <v>46</v>
      </c>
      <c r="F10" s="33" t="s">
        <v>47</v>
      </c>
      <c r="G10" s="34">
        <v>80.88</v>
      </c>
      <c r="H10" s="35">
        <v>0</v>
      </c>
      <c r="I10" s="36">
        <f>ROUND(G10*H10,P4)</f>
        <v>0</v>
      </c>
      <c r="J10" s="33" t="s">
        <v>48</v>
      </c>
      <c r="O10" s="37">
        <f>I10*0.21</f>
        <v>0</v>
      </c>
      <c r="P10">
        <v>3</v>
      </c>
    </row>
    <row r="11" spans="1:16" x14ac:dyDescent="0.25">
      <c r="A11" s="30" t="s">
        <v>49</v>
      </c>
      <c r="B11" s="38"/>
      <c r="E11" s="39" t="s">
        <v>45</v>
      </c>
      <c r="J11" s="40"/>
    </row>
    <row r="12" spans="1:16" ht="30" x14ac:dyDescent="0.25">
      <c r="A12" s="30" t="s">
        <v>50</v>
      </c>
      <c r="B12" s="38"/>
      <c r="E12" s="41" t="s">
        <v>51</v>
      </c>
      <c r="J12" s="40"/>
    </row>
    <row r="13" spans="1:16" ht="75" x14ac:dyDescent="0.25">
      <c r="A13" s="30" t="s">
        <v>52</v>
      </c>
      <c r="B13" s="38"/>
      <c r="E13" s="32" t="s">
        <v>53</v>
      </c>
      <c r="J13" s="40"/>
    </row>
    <row r="14" spans="1:16" x14ac:dyDescent="0.25">
      <c r="A14" s="30" t="s">
        <v>43</v>
      </c>
      <c r="B14" s="30">
        <v>2</v>
      </c>
      <c r="C14" s="31" t="s">
        <v>54</v>
      </c>
      <c r="D14" s="30" t="s">
        <v>45</v>
      </c>
      <c r="E14" s="32" t="s">
        <v>55</v>
      </c>
      <c r="F14" s="33" t="s">
        <v>47</v>
      </c>
      <c r="G14" s="34">
        <v>106.56</v>
      </c>
      <c r="H14" s="35">
        <v>0</v>
      </c>
      <c r="I14" s="36">
        <f>ROUND(G14*H14,P4)</f>
        <v>0</v>
      </c>
      <c r="J14" s="33" t="s">
        <v>48</v>
      </c>
      <c r="O14" s="37">
        <f>I14*0.21</f>
        <v>0</v>
      </c>
      <c r="P14">
        <v>3</v>
      </c>
    </row>
    <row r="15" spans="1:16" x14ac:dyDescent="0.25">
      <c r="A15" s="30" t="s">
        <v>49</v>
      </c>
      <c r="B15" s="38"/>
      <c r="E15" s="39" t="s">
        <v>45</v>
      </c>
      <c r="J15" s="40"/>
    </row>
    <row r="16" spans="1:16" ht="30" x14ac:dyDescent="0.25">
      <c r="A16" s="30" t="s">
        <v>50</v>
      </c>
      <c r="B16" s="38"/>
      <c r="E16" s="41" t="s">
        <v>56</v>
      </c>
      <c r="J16" s="40"/>
    </row>
    <row r="17" spans="1:16" ht="75" x14ac:dyDescent="0.25">
      <c r="A17" s="30" t="s">
        <v>52</v>
      </c>
      <c r="B17" s="38"/>
      <c r="E17" s="32" t="s">
        <v>57</v>
      </c>
      <c r="J17" s="40"/>
    </row>
    <row r="18" spans="1:16" ht="30" x14ac:dyDescent="0.25">
      <c r="A18" s="30" t="s">
        <v>43</v>
      </c>
      <c r="B18" s="30">
        <v>3</v>
      </c>
      <c r="C18" s="31" t="s">
        <v>58</v>
      </c>
      <c r="D18" s="30" t="s">
        <v>45</v>
      </c>
      <c r="E18" s="32" t="s">
        <v>59</v>
      </c>
      <c r="F18" s="33" t="s">
        <v>47</v>
      </c>
      <c r="G18" s="34">
        <v>252.38624999999999</v>
      </c>
      <c r="H18" s="35">
        <v>0</v>
      </c>
      <c r="I18" s="36">
        <f>ROUND(G18*H18,P4)</f>
        <v>0</v>
      </c>
      <c r="J18" s="33" t="s">
        <v>48</v>
      </c>
      <c r="O18" s="37">
        <f>I18*0.21</f>
        <v>0</v>
      </c>
      <c r="P18">
        <v>3</v>
      </c>
    </row>
    <row r="19" spans="1:16" x14ac:dyDescent="0.25">
      <c r="A19" s="30" t="s">
        <v>49</v>
      </c>
      <c r="B19" s="38"/>
      <c r="E19" s="39" t="s">
        <v>45</v>
      </c>
      <c r="J19" s="40"/>
    </row>
    <row r="20" spans="1:16" x14ac:dyDescent="0.25">
      <c r="A20" s="30" t="s">
        <v>50</v>
      </c>
      <c r="B20" s="38"/>
      <c r="E20" s="41" t="s">
        <v>60</v>
      </c>
      <c r="J20" s="40"/>
    </row>
    <row r="21" spans="1:16" ht="165" x14ac:dyDescent="0.25">
      <c r="A21" s="30" t="s">
        <v>52</v>
      </c>
      <c r="B21" s="38"/>
      <c r="E21" s="32" t="s">
        <v>61</v>
      </c>
      <c r="J21" s="40"/>
    </row>
    <row r="22" spans="1:16" ht="45" x14ac:dyDescent="0.25">
      <c r="A22" s="30" t="s">
        <v>43</v>
      </c>
      <c r="B22" s="30">
        <v>4</v>
      </c>
      <c r="C22" s="31" t="s">
        <v>62</v>
      </c>
      <c r="D22" s="30" t="s">
        <v>45</v>
      </c>
      <c r="E22" s="32" t="s">
        <v>63</v>
      </c>
      <c r="F22" s="33" t="s">
        <v>47</v>
      </c>
      <c r="G22" s="34">
        <v>954.69989999999996</v>
      </c>
      <c r="H22" s="35">
        <v>0</v>
      </c>
      <c r="I22" s="36">
        <f>ROUND(G22*H22,P4)</f>
        <v>0</v>
      </c>
      <c r="J22" s="33" t="s">
        <v>48</v>
      </c>
      <c r="O22" s="37">
        <f>I22*0.21</f>
        <v>0</v>
      </c>
      <c r="P22">
        <v>3</v>
      </c>
    </row>
    <row r="23" spans="1:16" x14ac:dyDescent="0.25">
      <c r="A23" s="30" t="s">
        <v>49</v>
      </c>
      <c r="B23" s="38"/>
      <c r="E23" s="39" t="s">
        <v>45</v>
      </c>
      <c r="J23" s="40"/>
    </row>
    <row r="24" spans="1:16" x14ac:dyDescent="0.25">
      <c r="A24" s="30" t="s">
        <v>50</v>
      </c>
      <c r="B24" s="38"/>
      <c r="E24" s="41" t="s">
        <v>64</v>
      </c>
      <c r="J24" s="40"/>
    </row>
    <row r="25" spans="1:16" ht="165" x14ac:dyDescent="0.25">
      <c r="A25" s="30" t="s">
        <v>52</v>
      </c>
      <c r="B25" s="38"/>
      <c r="E25" s="32" t="s">
        <v>61</v>
      </c>
      <c r="J25" s="40"/>
    </row>
    <row r="26" spans="1:16" ht="30" x14ac:dyDescent="0.25">
      <c r="A26" s="30" t="s">
        <v>43</v>
      </c>
      <c r="B26" s="30">
        <v>5</v>
      </c>
      <c r="C26" s="31" t="s">
        <v>65</v>
      </c>
      <c r="D26" s="30" t="s">
        <v>45</v>
      </c>
      <c r="E26" s="32" t="s">
        <v>66</v>
      </c>
      <c r="F26" s="33" t="s">
        <v>47</v>
      </c>
      <c r="G26" s="34">
        <v>9.375</v>
      </c>
      <c r="H26" s="35">
        <v>0</v>
      </c>
      <c r="I26" s="36">
        <f>ROUND(G26*H26,P4)</f>
        <v>0</v>
      </c>
      <c r="J26" s="33" t="s">
        <v>48</v>
      </c>
      <c r="O26" s="37">
        <f>I26*0.21</f>
        <v>0</v>
      </c>
      <c r="P26">
        <v>3</v>
      </c>
    </row>
    <row r="27" spans="1:16" x14ac:dyDescent="0.25">
      <c r="A27" s="30" t="s">
        <v>49</v>
      </c>
      <c r="B27" s="38"/>
      <c r="E27" s="39" t="s">
        <v>45</v>
      </c>
      <c r="J27" s="40"/>
    </row>
    <row r="28" spans="1:16" x14ac:dyDescent="0.25">
      <c r="A28" s="30" t="s">
        <v>50</v>
      </c>
      <c r="B28" s="38"/>
      <c r="E28" s="41" t="s">
        <v>67</v>
      </c>
      <c r="J28" s="40"/>
    </row>
    <row r="29" spans="1:16" ht="165" x14ac:dyDescent="0.25">
      <c r="A29" s="30" t="s">
        <v>52</v>
      </c>
      <c r="B29" s="38"/>
      <c r="E29" s="32" t="s">
        <v>61</v>
      </c>
      <c r="J29" s="40"/>
    </row>
    <row r="30" spans="1:16" x14ac:dyDescent="0.25">
      <c r="A30" s="24" t="s">
        <v>40</v>
      </c>
      <c r="B30" s="25"/>
      <c r="C30" s="26" t="s">
        <v>68</v>
      </c>
      <c r="D30" s="27"/>
      <c r="E30" s="24" t="s">
        <v>69</v>
      </c>
      <c r="F30" s="27"/>
      <c r="G30" s="27"/>
      <c r="H30" s="27"/>
      <c r="I30" s="28">
        <f>SUMIFS(I31:I77,A31:A77,"P")</f>
        <v>0</v>
      </c>
      <c r="J30" s="29"/>
    </row>
    <row r="31" spans="1:16" ht="30" x14ac:dyDescent="0.25">
      <c r="A31" s="30" t="s">
        <v>43</v>
      </c>
      <c r="B31" s="30">
        <v>6</v>
      </c>
      <c r="C31" s="31" t="s">
        <v>70</v>
      </c>
      <c r="D31" s="30" t="s">
        <v>45</v>
      </c>
      <c r="E31" s="32" t="s">
        <v>71</v>
      </c>
      <c r="F31" s="33" t="s">
        <v>72</v>
      </c>
      <c r="G31" s="34">
        <v>100</v>
      </c>
      <c r="H31" s="35">
        <v>0</v>
      </c>
      <c r="I31" s="36">
        <f>ROUND(G31*H31,P4)</f>
        <v>0</v>
      </c>
      <c r="J31" s="33" t="s">
        <v>48</v>
      </c>
      <c r="O31" s="37">
        <f>I31*0.21</f>
        <v>0</v>
      </c>
      <c r="P31">
        <v>3</v>
      </c>
    </row>
    <row r="32" spans="1:16" x14ac:dyDescent="0.25">
      <c r="A32" s="30" t="s">
        <v>49</v>
      </c>
      <c r="B32" s="38"/>
      <c r="E32" s="39" t="s">
        <v>45</v>
      </c>
      <c r="J32" s="40"/>
    </row>
    <row r="33" spans="1:16" x14ac:dyDescent="0.25">
      <c r="A33" s="30" t="s">
        <v>50</v>
      </c>
      <c r="B33" s="38"/>
      <c r="E33" s="41" t="s">
        <v>73</v>
      </c>
      <c r="J33" s="40"/>
    </row>
    <row r="34" spans="1:16" ht="120" x14ac:dyDescent="0.25">
      <c r="A34" s="30" t="s">
        <v>52</v>
      </c>
      <c r="B34" s="38"/>
      <c r="E34" s="32" t="s">
        <v>74</v>
      </c>
      <c r="J34" s="40"/>
    </row>
    <row r="35" spans="1:16" ht="30" x14ac:dyDescent="0.25">
      <c r="A35" s="30" t="s">
        <v>43</v>
      </c>
      <c r="B35" s="30">
        <v>7</v>
      </c>
      <c r="C35" s="31" t="s">
        <v>75</v>
      </c>
      <c r="D35" s="30" t="s">
        <v>45</v>
      </c>
      <c r="E35" s="32" t="s">
        <v>76</v>
      </c>
      <c r="F35" s="33" t="s">
        <v>77</v>
      </c>
      <c r="G35" s="34">
        <v>234.375</v>
      </c>
      <c r="H35" s="35">
        <v>0</v>
      </c>
      <c r="I35" s="36">
        <f>ROUND(G35*H35,P4)</f>
        <v>0</v>
      </c>
      <c r="J35" s="33" t="s">
        <v>48</v>
      </c>
      <c r="O35" s="37">
        <f>I35*0.21</f>
        <v>0</v>
      </c>
      <c r="P35">
        <v>3</v>
      </c>
    </row>
    <row r="36" spans="1:16" x14ac:dyDescent="0.25">
      <c r="A36" s="30" t="s">
        <v>49</v>
      </c>
      <c r="B36" s="38"/>
      <c r="E36" s="39" t="s">
        <v>45</v>
      </c>
      <c r="J36" s="40"/>
    </row>
    <row r="37" spans="1:16" x14ac:dyDescent="0.25">
      <c r="A37" s="30" t="s">
        <v>50</v>
      </c>
      <c r="B37" s="38"/>
      <c r="E37" s="41" t="s">
        <v>78</v>
      </c>
      <c r="J37" s="40"/>
    </row>
    <row r="38" spans="1:16" ht="105" x14ac:dyDescent="0.25">
      <c r="A38" s="30" t="s">
        <v>52</v>
      </c>
      <c r="B38" s="38"/>
      <c r="E38" s="32" t="s">
        <v>79</v>
      </c>
      <c r="J38" s="40"/>
    </row>
    <row r="39" spans="1:16" x14ac:dyDescent="0.25">
      <c r="A39" s="30" t="s">
        <v>43</v>
      </c>
      <c r="B39" s="30">
        <v>8</v>
      </c>
      <c r="C39" s="31" t="s">
        <v>80</v>
      </c>
      <c r="D39" s="30" t="s">
        <v>45</v>
      </c>
      <c r="E39" s="32" t="s">
        <v>81</v>
      </c>
      <c r="F39" s="33" t="s">
        <v>82</v>
      </c>
      <c r="G39" s="34">
        <v>33.700000000000003</v>
      </c>
      <c r="H39" s="35">
        <v>0</v>
      </c>
      <c r="I39" s="36">
        <f>ROUND(G39*H39,P4)</f>
        <v>0</v>
      </c>
      <c r="J39" s="33" t="s">
        <v>48</v>
      </c>
      <c r="O39" s="37">
        <f>I39*0.21</f>
        <v>0</v>
      </c>
      <c r="P39">
        <v>3</v>
      </c>
    </row>
    <row r="40" spans="1:16" x14ac:dyDescent="0.25">
      <c r="A40" s="30" t="s">
        <v>49</v>
      </c>
      <c r="B40" s="38"/>
      <c r="E40" s="39" t="s">
        <v>45</v>
      </c>
      <c r="J40" s="40"/>
    </row>
    <row r="41" spans="1:16" x14ac:dyDescent="0.25">
      <c r="A41" s="30" t="s">
        <v>50</v>
      </c>
      <c r="B41" s="38"/>
      <c r="E41" s="41" t="s">
        <v>83</v>
      </c>
      <c r="J41" s="40"/>
    </row>
    <row r="42" spans="1:16" ht="120" x14ac:dyDescent="0.25">
      <c r="A42" s="30" t="s">
        <v>52</v>
      </c>
      <c r="B42" s="38"/>
      <c r="E42" s="32" t="s">
        <v>74</v>
      </c>
      <c r="J42" s="40"/>
    </row>
    <row r="43" spans="1:16" x14ac:dyDescent="0.25">
      <c r="A43" s="30" t="s">
        <v>43</v>
      </c>
      <c r="B43" s="30">
        <v>9</v>
      </c>
      <c r="C43" s="31" t="s">
        <v>84</v>
      </c>
      <c r="D43" s="30" t="s">
        <v>45</v>
      </c>
      <c r="E43" s="32" t="s">
        <v>85</v>
      </c>
      <c r="F43" s="33" t="s">
        <v>77</v>
      </c>
      <c r="G43" s="34">
        <v>808.8</v>
      </c>
      <c r="H43" s="35">
        <v>0</v>
      </c>
      <c r="I43" s="36">
        <f>ROUND(G43*H43,P4)</f>
        <v>0</v>
      </c>
      <c r="J43" s="33" t="s">
        <v>48</v>
      </c>
      <c r="O43" s="37">
        <f>I43*0.21</f>
        <v>0</v>
      </c>
      <c r="P43">
        <v>3</v>
      </c>
    </row>
    <row r="44" spans="1:16" x14ac:dyDescent="0.25">
      <c r="A44" s="30" t="s">
        <v>49</v>
      </c>
      <c r="B44" s="38"/>
      <c r="E44" s="39" t="s">
        <v>45</v>
      </c>
      <c r="J44" s="40"/>
    </row>
    <row r="45" spans="1:16" x14ac:dyDescent="0.25">
      <c r="A45" s="30" t="s">
        <v>50</v>
      </c>
      <c r="B45" s="38"/>
      <c r="E45" s="41" t="s">
        <v>86</v>
      </c>
      <c r="J45" s="40"/>
    </row>
    <row r="46" spans="1:16" ht="105" x14ac:dyDescent="0.25">
      <c r="A46" s="30" t="s">
        <v>52</v>
      </c>
      <c r="B46" s="38"/>
      <c r="E46" s="32" t="s">
        <v>79</v>
      </c>
      <c r="J46" s="40"/>
    </row>
    <row r="47" spans="1:16" x14ac:dyDescent="0.25">
      <c r="A47" s="30" t="s">
        <v>43</v>
      </c>
      <c r="B47" s="30">
        <v>10</v>
      </c>
      <c r="C47" s="31" t="s">
        <v>87</v>
      </c>
      <c r="D47" s="30" t="s">
        <v>45</v>
      </c>
      <c r="E47" s="32" t="s">
        <v>88</v>
      </c>
      <c r="F47" s="33" t="s">
        <v>82</v>
      </c>
      <c r="G47" s="34">
        <v>136.42500000000001</v>
      </c>
      <c r="H47" s="35">
        <v>0</v>
      </c>
      <c r="I47" s="36">
        <f>ROUND(G47*H47,P4)</f>
        <v>0</v>
      </c>
      <c r="J47" s="33" t="s">
        <v>48</v>
      </c>
      <c r="O47" s="37">
        <f>I47*0.21</f>
        <v>0</v>
      </c>
      <c r="P47">
        <v>3</v>
      </c>
    </row>
    <row r="48" spans="1:16" x14ac:dyDescent="0.25">
      <c r="A48" s="30" t="s">
        <v>49</v>
      </c>
      <c r="B48" s="38"/>
      <c r="E48" s="39" t="s">
        <v>45</v>
      </c>
      <c r="J48" s="40"/>
    </row>
    <row r="49" spans="1:16" x14ac:dyDescent="0.25">
      <c r="A49" s="30" t="s">
        <v>50</v>
      </c>
      <c r="B49" s="38"/>
      <c r="E49" s="41" t="s">
        <v>89</v>
      </c>
      <c r="J49" s="40"/>
    </row>
    <row r="50" spans="1:16" ht="75" x14ac:dyDescent="0.25">
      <c r="A50" s="30" t="s">
        <v>52</v>
      </c>
      <c r="B50" s="38"/>
      <c r="E50" s="32" t="s">
        <v>90</v>
      </c>
      <c r="J50" s="40"/>
    </row>
    <row r="51" spans="1:16" x14ac:dyDescent="0.25">
      <c r="A51" s="30" t="s">
        <v>43</v>
      </c>
      <c r="B51" s="30">
        <v>11</v>
      </c>
      <c r="C51" s="31" t="s">
        <v>91</v>
      </c>
      <c r="D51" s="30" t="s">
        <v>45</v>
      </c>
      <c r="E51" s="32" t="s">
        <v>92</v>
      </c>
      <c r="F51" s="33" t="s">
        <v>93</v>
      </c>
      <c r="G51" s="34">
        <v>1364.25</v>
      </c>
      <c r="H51" s="35">
        <v>0</v>
      </c>
      <c r="I51" s="36">
        <f>ROUND(G51*H51,P4)</f>
        <v>0</v>
      </c>
      <c r="J51" s="33" t="s">
        <v>48</v>
      </c>
      <c r="O51" s="37">
        <f>I51*0.21</f>
        <v>0</v>
      </c>
      <c r="P51">
        <v>3</v>
      </c>
    </row>
    <row r="52" spans="1:16" x14ac:dyDescent="0.25">
      <c r="A52" s="30" t="s">
        <v>49</v>
      </c>
      <c r="B52" s="38"/>
      <c r="E52" s="39" t="s">
        <v>45</v>
      </c>
      <c r="J52" s="40"/>
    </row>
    <row r="53" spans="1:16" x14ac:dyDescent="0.25">
      <c r="A53" s="30" t="s">
        <v>50</v>
      </c>
      <c r="B53" s="38"/>
      <c r="E53" s="41" t="s">
        <v>94</v>
      </c>
      <c r="J53" s="40"/>
    </row>
    <row r="54" spans="1:16" ht="105" x14ac:dyDescent="0.25">
      <c r="A54" s="30" t="s">
        <v>52</v>
      </c>
      <c r="B54" s="38"/>
      <c r="E54" s="32" t="s">
        <v>95</v>
      </c>
      <c r="J54" s="40"/>
    </row>
    <row r="55" spans="1:16" x14ac:dyDescent="0.25">
      <c r="A55" s="30" t="s">
        <v>43</v>
      </c>
      <c r="B55" s="30">
        <v>12</v>
      </c>
      <c r="C55" s="31" t="s">
        <v>96</v>
      </c>
      <c r="D55" s="30" t="s">
        <v>45</v>
      </c>
      <c r="E55" s="32" t="s">
        <v>97</v>
      </c>
      <c r="F55" s="33" t="s">
        <v>82</v>
      </c>
      <c r="G55" s="34">
        <v>516.05399999999997</v>
      </c>
      <c r="H55" s="35">
        <v>0</v>
      </c>
      <c r="I55" s="36">
        <f>ROUND(G55*H55,P4)</f>
        <v>0</v>
      </c>
      <c r="J55" s="33" t="s">
        <v>48</v>
      </c>
      <c r="O55" s="37">
        <f>I55*0.21</f>
        <v>0</v>
      </c>
      <c r="P55">
        <v>3</v>
      </c>
    </row>
    <row r="56" spans="1:16" x14ac:dyDescent="0.25">
      <c r="A56" s="30" t="s">
        <v>49</v>
      </c>
      <c r="B56" s="38"/>
      <c r="E56" s="39" t="s">
        <v>45</v>
      </c>
      <c r="J56" s="40"/>
    </row>
    <row r="57" spans="1:16" ht="75" x14ac:dyDescent="0.25">
      <c r="A57" s="30" t="s">
        <v>50</v>
      </c>
      <c r="B57" s="38"/>
      <c r="E57" s="41" t="s">
        <v>98</v>
      </c>
      <c r="J57" s="40"/>
    </row>
    <row r="58" spans="1:16" ht="409.5" x14ac:dyDescent="0.25">
      <c r="A58" s="30" t="s">
        <v>52</v>
      </c>
      <c r="B58" s="38"/>
      <c r="E58" s="32" t="s">
        <v>99</v>
      </c>
      <c r="J58" s="40"/>
    </row>
    <row r="59" spans="1:16" x14ac:dyDescent="0.25">
      <c r="A59" s="30" t="s">
        <v>43</v>
      </c>
      <c r="B59" s="30">
        <v>13</v>
      </c>
      <c r="C59" s="31" t="s">
        <v>100</v>
      </c>
      <c r="D59" s="30" t="s">
        <v>45</v>
      </c>
      <c r="E59" s="32" t="s">
        <v>101</v>
      </c>
      <c r="F59" s="33" t="s">
        <v>93</v>
      </c>
      <c r="G59" s="34">
        <v>5160.54</v>
      </c>
      <c r="H59" s="35">
        <v>0</v>
      </c>
      <c r="I59" s="36">
        <f>ROUND(G59*H59,P4)</f>
        <v>0</v>
      </c>
      <c r="J59" s="33" t="s">
        <v>48</v>
      </c>
      <c r="O59" s="37">
        <f>I59*0.21</f>
        <v>0</v>
      </c>
      <c r="P59">
        <v>3</v>
      </c>
    </row>
    <row r="60" spans="1:16" x14ac:dyDescent="0.25">
      <c r="A60" s="30" t="s">
        <v>49</v>
      </c>
      <c r="B60" s="38"/>
      <c r="E60" s="39" t="s">
        <v>45</v>
      </c>
      <c r="J60" s="40"/>
    </row>
    <row r="61" spans="1:16" x14ac:dyDescent="0.25">
      <c r="A61" s="30" t="s">
        <v>50</v>
      </c>
      <c r="B61" s="38"/>
      <c r="E61" s="41" t="s">
        <v>102</v>
      </c>
      <c r="J61" s="40"/>
    </row>
    <row r="62" spans="1:16" ht="105" x14ac:dyDescent="0.25">
      <c r="A62" s="30" t="s">
        <v>52</v>
      </c>
      <c r="B62" s="38"/>
      <c r="E62" s="32" t="s">
        <v>95</v>
      </c>
      <c r="J62" s="40"/>
    </row>
    <row r="63" spans="1:16" x14ac:dyDescent="0.25">
      <c r="A63" s="30" t="s">
        <v>43</v>
      </c>
      <c r="B63" s="30">
        <v>14</v>
      </c>
      <c r="C63" s="31" t="s">
        <v>103</v>
      </c>
      <c r="D63" s="30" t="s">
        <v>45</v>
      </c>
      <c r="E63" s="32" t="s">
        <v>104</v>
      </c>
      <c r="F63" s="33" t="s">
        <v>105</v>
      </c>
      <c r="G63" s="34">
        <v>1830.4</v>
      </c>
      <c r="H63" s="35">
        <v>0</v>
      </c>
      <c r="I63" s="36">
        <f>ROUND(G63*H63,P4)</f>
        <v>0</v>
      </c>
      <c r="J63" s="33" t="s">
        <v>48</v>
      </c>
      <c r="O63" s="37">
        <f>I63*0.21</f>
        <v>0</v>
      </c>
      <c r="P63">
        <v>3</v>
      </c>
    </row>
    <row r="64" spans="1:16" x14ac:dyDescent="0.25">
      <c r="A64" s="30" t="s">
        <v>49</v>
      </c>
      <c r="B64" s="38"/>
      <c r="E64" s="39" t="s">
        <v>45</v>
      </c>
      <c r="J64" s="40"/>
    </row>
    <row r="65" spans="1:16" ht="75" x14ac:dyDescent="0.25">
      <c r="A65" s="30" t="s">
        <v>50</v>
      </c>
      <c r="B65" s="38"/>
      <c r="E65" s="41" t="s">
        <v>106</v>
      </c>
      <c r="J65" s="40"/>
    </row>
    <row r="66" spans="1:16" ht="75" x14ac:dyDescent="0.25">
      <c r="A66" s="30" t="s">
        <v>52</v>
      </c>
      <c r="B66" s="38"/>
      <c r="E66" s="32" t="s">
        <v>107</v>
      </c>
      <c r="J66" s="40"/>
    </row>
    <row r="67" spans="1:16" x14ac:dyDescent="0.25">
      <c r="A67" s="30" t="s">
        <v>43</v>
      </c>
      <c r="B67" s="30">
        <v>15</v>
      </c>
      <c r="C67" s="31" t="s">
        <v>108</v>
      </c>
      <c r="D67" s="30" t="s">
        <v>45</v>
      </c>
      <c r="E67" s="32" t="s">
        <v>109</v>
      </c>
      <c r="F67" s="33" t="s">
        <v>105</v>
      </c>
      <c r="G67" s="34">
        <v>355.2</v>
      </c>
      <c r="H67" s="35">
        <v>0</v>
      </c>
      <c r="I67" s="36">
        <f>ROUND(G67*H67,P4)</f>
        <v>0</v>
      </c>
      <c r="J67" s="33" t="s">
        <v>48</v>
      </c>
      <c r="O67" s="37">
        <f>I67*0.21</f>
        <v>0</v>
      </c>
      <c r="P67">
        <v>3</v>
      </c>
    </row>
    <row r="68" spans="1:16" x14ac:dyDescent="0.25">
      <c r="A68" s="30" t="s">
        <v>49</v>
      </c>
      <c r="B68" s="38"/>
      <c r="E68" s="39" t="s">
        <v>45</v>
      </c>
      <c r="J68" s="40"/>
    </row>
    <row r="69" spans="1:16" x14ac:dyDescent="0.25">
      <c r="A69" s="30" t="s">
        <v>50</v>
      </c>
      <c r="B69" s="38"/>
      <c r="E69" s="41" t="s">
        <v>110</v>
      </c>
      <c r="J69" s="40"/>
    </row>
    <row r="70" spans="1:16" ht="75" x14ac:dyDescent="0.25">
      <c r="A70" s="30" t="s">
        <v>52</v>
      </c>
      <c r="B70" s="38"/>
      <c r="E70" s="32" t="s">
        <v>111</v>
      </c>
      <c r="J70" s="40"/>
    </row>
    <row r="71" spans="1:16" x14ac:dyDescent="0.25">
      <c r="A71" s="30" t="s">
        <v>43</v>
      </c>
      <c r="B71" s="30">
        <v>16</v>
      </c>
      <c r="C71" s="31" t="s">
        <v>112</v>
      </c>
      <c r="D71" s="30" t="s">
        <v>45</v>
      </c>
      <c r="E71" s="32" t="s">
        <v>113</v>
      </c>
      <c r="F71" s="33" t="s">
        <v>105</v>
      </c>
      <c r="G71" s="34">
        <v>355.2</v>
      </c>
      <c r="H71" s="35">
        <v>0</v>
      </c>
      <c r="I71" s="36">
        <f>ROUND(G71*H71,P4)</f>
        <v>0</v>
      </c>
      <c r="J71" s="33" t="s">
        <v>48</v>
      </c>
      <c r="O71" s="37">
        <f>I71*0.21</f>
        <v>0</v>
      </c>
      <c r="P71">
        <v>3</v>
      </c>
    </row>
    <row r="72" spans="1:16" x14ac:dyDescent="0.25">
      <c r="A72" s="30" t="s">
        <v>49</v>
      </c>
      <c r="B72" s="38"/>
      <c r="E72" s="39" t="s">
        <v>45</v>
      </c>
      <c r="J72" s="40"/>
    </row>
    <row r="73" spans="1:16" x14ac:dyDescent="0.25">
      <c r="A73" s="30" t="s">
        <v>50</v>
      </c>
      <c r="B73" s="38"/>
      <c r="E73" s="41" t="s">
        <v>110</v>
      </c>
      <c r="J73" s="40"/>
    </row>
    <row r="74" spans="1:16" ht="75" x14ac:dyDescent="0.25">
      <c r="A74" s="30" t="s">
        <v>52</v>
      </c>
      <c r="B74" s="38"/>
      <c r="E74" s="32" t="s">
        <v>114</v>
      </c>
      <c r="J74" s="40"/>
    </row>
    <row r="75" spans="1:16" ht="30" x14ac:dyDescent="0.25">
      <c r="A75" s="30" t="s">
        <v>43</v>
      </c>
      <c r="B75" s="30">
        <v>17</v>
      </c>
      <c r="C75" s="31" t="s">
        <v>115</v>
      </c>
      <c r="D75" s="30" t="s">
        <v>45</v>
      </c>
      <c r="E75" s="32" t="s">
        <v>116</v>
      </c>
      <c r="F75" s="33" t="s">
        <v>117</v>
      </c>
      <c r="G75" s="34">
        <v>1</v>
      </c>
      <c r="H75" s="35">
        <v>0</v>
      </c>
      <c r="I75" s="36">
        <f>ROUND(G75*H75,P4)</f>
        <v>0</v>
      </c>
      <c r="J75" s="33" t="s">
        <v>48</v>
      </c>
      <c r="O75" s="37">
        <f>I75*0.21</f>
        <v>0</v>
      </c>
      <c r="P75">
        <v>3</v>
      </c>
    </row>
    <row r="76" spans="1:16" x14ac:dyDescent="0.25">
      <c r="A76" s="30" t="s">
        <v>49</v>
      </c>
      <c r="B76" s="38"/>
      <c r="E76" s="39" t="s">
        <v>45</v>
      </c>
      <c r="J76" s="40"/>
    </row>
    <row r="77" spans="1:16" ht="210" x14ac:dyDescent="0.25">
      <c r="A77" s="30" t="s">
        <v>52</v>
      </c>
      <c r="B77" s="38"/>
      <c r="E77" s="32" t="s">
        <v>118</v>
      </c>
      <c r="J77" s="40"/>
    </row>
    <row r="78" spans="1:16" x14ac:dyDescent="0.25">
      <c r="A78" s="24" t="s">
        <v>40</v>
      </c>
      <c r="B78" s="25"/>
      <c r="C78" s="26" t="s">
        <v>119</v>
      </c>
      <c r="D78" s="27"/>
      <c r="E78" s="24" t="s">
        <v>120</v>
      </c>
      <c r="F78" s="27"/>
      <c r="G78" s="27"/>
      <c r="H78" s="27"/>
      <c r="I78" s="28">
        <f>SUMIFS(I79:I98,A79:A98,"P")</f>
        <v>0</v>
      </c>
      <c r="J78" s="29"/>
    </row>
    <row r="79" spans="1:16" x14ac:dyDescent="0.25">
      <c r="A79" s="30" t="s">
        <v>43</v>
      </c>
      <c r="B79" s="30">
        <v>18</v>
      </c>
      <c r="C79" s="31" t="s">
        <v>121</v>
      </c>
      <c r="D79" s="30" t="s">
        <v>45</v>
      </c>
      <c r="E79" s="32" t="s">
        <v>122</v>
      </c>
      <c r="F79" s="33" t="s">
        <v>82</v>
      </c>
      <c r="G79" s="34">
        <v>210.68</v>
      </c>
      <c r="H79" s="35">
        <v>0</v>
      </c>
      <c r="I79" s="36">
        <f>ROUND(G79*H79,P4)</f>
        <v>0</v>
      </c>
      <c r="J79" s="33" t="s">
        <v>48</v>
      </c>
      <c r="O79" s="37">
        <f>I79*0.21</f>
        <v>0</v>
      </c>
      <c r="P79">
        <v>3</v>
      </c>
    </row>
    <row r="80" spans="1:16" ht="30" x14ac:dyDescent="0.25">
      <c r="A80" s="30" t="s">
        <v>49</v>
      </c>
      <c r="B80" s="38"/>
      <c r="E80" s="32" t="s">
        <v>123</v>
      </c>
      <c r="J80" s="40"/>
    </row>
    <row r="81" spans="1:16" ht="45" x14ac:dyDescent="0.25">
      <c r="A81" s="30" t="s">
        <v>50</v>
      </c>
      <c r="B81" s="38"/>
      <c r="E81" s="41" t="s">
        <v>124</v>
      </c>
      <c r="J81" s="40"/>
    </row>
    <row r="82" spans="1:16" ht="105" x14ac:dyDescent="0.25">
      <c r="A82" s="30" t="s">
        <v>52</v>
      </c>
      <c r="B82" s="38"/>
      <c r="E82" s="32" t="s">
        <v>125</v>
      </c>
      <c r="J82" s="40"/>
    </row>
    <row r="83" spans="1:16" x14ac:dyDescent="0.25">
      <c r="A83" s="30" t="s">
        <v>43</v>
      </c>
      <c r="B83" s="30">
        <v>19</v>
      </c>
      <c r="C83" s="31" t="s">
        <v>126</v>
      </c>
      <c r="D83" s="30" t="s">
        <v>45</v>
      </c>
      <c r="E83" s="32" t="s">
        <v>127</v>
      </c>
      <c r="F83" s="33" t="s">
        <v>82</v>
      </c>
      <c r="G83" s="34">
        <v>4.6500000000000004</v>
      </c>
      <c r="H83" s="35">
        <v>0</v>
      </c>
      <c r="I83" s="36">
        <f>ROUND(G83*H83,P4)</f>
        <v>0</v>
      </c>
      <c r="J83" s="33" t="s">
        <v>48</v>
      </c>
      <c r="O83" s="37">
        <f>I83*0.21</f>
        <v>0</v>
      </c>
      <c r="P83">
        <v>3</v>
      </c>
    </row>
    <row r="84" spans="1:16" x14ac:dyDescent="0.25">
      <c r="A84" s="30" t="s">
        <v>49</v>
      </c>
      <c r="B84" s="38"/>
      <c r="E84" s="39" t="s">
        <v>45</v>
      </c>
      <c r="J84" s="40"/>
    </row>
    <row r="85" spans="1:16" x14ac:dyDescent="0.25">
      <c r="A85" s="30" t="s">
        <v>50</v>
      </c>
      <c r="B85" s="38"/>
      <c r="E85" s="41" t="s">
        <v>128</v>
      </c>
      <c r="J85" s="40"/>
    </row>
    <row r="86" spans="1:16" ht="409.5" x14ac:dyDescent="0.25">
      <c r="A86" s="30" t="s">
        <v>52</v>
      </c>
      <c r="B86" s="38"/>
      <c r="E86" s="32" t="s">
        <v>129</v>
      </c>
      <c r="J86" s="40"/>
    </row>
    <row r="87" spans="1:16" x14ac:dyDescent="0.25">
      <c r="A87" s="30" t="s">
        <v>43</v>
      </c>
      <c r="B87" s="30">
        <v>20</v>
      </c>
      <c r="C87" s="31" t="s">
        <v>130</v>
      </c>
      <c r="D87" s="30" t="s">
        <v>45</v>
      </c>
      <c r="E87" s="32" t="s">
        <v>131</v>
      </c>
      <c r="F87" s="33" t="s">
        <v>47</v>
      </c>
      <c r="G87" s="34">
        <v>0.27589999999999998</v>
      </c>
      <c r="H87" s="35">
        <v>0</v>
      </c>
      <c r="I87" s="36">
        <f>ROUND(G87*H87,P4)</f>
        <v>0</v>
      </c>
      <c r="J87" s="33" t="s">
        <v>48</v>
      </c>
      <c r="O87" s="37">
        <f>I87*0.21</f>
        <v>0</v>
      </c>
      <c r="P87">
        <v>3</v>
      </c>
    </row>
    <row r="88" spans="1:16" x14ac:dyDescent="0.25">
      <c r="A88" s="30" t="s">
        <v>49</v>
      </c>
      <c r="B88" s="38"/>
      <c r="E88" s="39" t="s">
        <v>45</v>
      </c>
      <c r="J88" s="40"/>
    </row>
    <row r="89" spans="1:16" x14ac:dyDescent="0.25">
      <c r="A89" s="30" t="s">
        <v>50</v>
      </c>
      <c r="B89" s="38"/>
      <c r="E89" s="41" t="s">
        <v>132</v>
      </c>
      <c r="J89" s="40"/>
    </row>
    <row r="90" spans="1:16" ht="375" x14ac:dyDescent="0.25">
      <c r="A90" s="30" t="s">
        <v>52</v>
      </c>
      <c r="B90" s="38"/>
      <c r="E90" s="32" t="s">
        <v>133</v>
      </c>
      <c r="J90" s="40"/>
    </row>
    <row r="91" spans="1:16" x14ac:dyDescent="0.25">
      <c r="A91" s="30" t="s">
        <v>43</v>
      </c>
      <c r="B91" s="30">
        <v>21</v>
      </c>
      <c r="C91" s="31" t="s">
        <v>134</v>
      </c>
      <c r="D91" s="30" t="s">
        <v>45</v>
      </c>
      <c r="E91" s="32" t="s">
        <v>135</v>
      </c>
      <c r="F91" s="33" t="s">
        <v>105</v>
      </c>
      <c r="G91" s="34">
        <v>32.549999999999997</v>
      </c>
      <c r="H91" s="35">
        <v>0</v>
      </c>
      <c r="I91" s="36">
        <f>ROUND(G91*H91,P4)</f>
        <v>0</v>
      </c>
      <c r="J91" s="33" t="s">
        <v>48</v>
      </c>
      <c r="O91" s="37">
        <f>I91*0.21</f>
        <v>0</v>
      </c>
      <c r="P91">
        <v>3</v>
      </c>
    </row>
    <row r="92" spans="1:16" x14ac:dyDescent="0.25">
      <c r="A92" s="30" t="s">
        <v>49</v>
      </c>
      <c r="B92" s="38"/>
      <c r="E92" s="39" t="s">
        <v>45</v>
      </c>
      <c r="J92" s="40"/>
    </row>
    <row r="93" spans="1:16" x14ac:dyDescent="0.25">
      <c r="A93" s="30" t="s">
        <v>50</v>
      </c>
      <c r="B93" s="38"/>
      <c r="E93" s="41" t="s">
        <v>136</v>
      </c>
      <c r="J93" s="40"/>
    </row>
    <row r="94" spans="1:16" ht="180" x14ac:dyDescent="0.25">
      <c r="A94" s="30" t="s">
        <v>52</v>
      </c>
      <c r="B94" s="38"/>
      <c r="E94" s="32" t="s">
        <v>137</v>
      </c>
      <c r="J94" s="40"/>
    </row>
    <row r="95" spans="1:16" x14ac:dyDescent="0.25">
      <c r="A95" s="30" t="s">
        <v>43</v>
      </c>
      <c r="B95" s="30">
        <v>22</v>
      </c>
      <c r="C95" s="31" t="s">
        <v>138</v>
      </c>
      <c r="D95" s="30" t="s">
        <v>45</v>
      </c>
      <c r="E95" s="32" t="s">
        <v>139</v>
      </c>
      <c r="F95" s="33" t="s">
        <v>105</v>
      </c>
      <c r="G95" s="34">
        <v>32.549999999999997</v>
      </c>
      <c r="H95" s="35">
        <v>0</v>
      </c>
      <c r="I95" s="36">
        <f>ROUND(G95*H95,P4)</f>
        <v>0</v>
      </c>
      <c r="J95" s="33" t="s">
        <v>48</v>
      </c>
      <c r="O95" s="37">
        <f>I95*0.21</f>
        <v>0</v>
      </c>
      <c r="P95">
        <v>3</v>
      </c>
    </row>
    <row r="96" spans="1:16" x14ac:dyDescent="0.25">
      <c r="A96" s="30" t="s">
        <v>49</v>
      </c>
      <c r="B96" s="38"/>
      <c r="E96" s="39" t="s">
        <v>45</v>
      </c>
      <c r="J96" s="40"/>
    </row>
    <row r="97" spans="1:16" x14ac:dyDescent="0.25">
      <c r="A97" s="30" t="s">
        <v>50</v>
      </c>
      <c r="B97" s="38"/>
      <c r="E97" s="41" t="s">
        <v>136</v>
      </c>
      <c r="J97" s="40"/>
    </row>
    <row r="98" spans="1:16" ht="180" x14ac:dyDescent="0.25">
      <c r="A98" s="30" t="s">
        <v>52</v>
      </c>
      <c r="B98" s="38"/>
      <c r="E98" s="32" t="s">
        <v>140</v>
      </c>
      <c r="J98" s="40"/>
    </row>
    <row r="99" spans="1:16" x14ac:dyDescent="0.25">
      <c r="A99" s="24" t="s">
        <v>40</v>
      </c>
      <c r="B99" s="25"/>
      <c r="C99" s="26" t="s">
        <v>141</v>
      </c>
      <c r="D99" s="27"/>
      <c r="E99" s="24" t="s">
        <v>142</v>
      </c>
      <c r="F99" s="27"/>
      <c r="G99" s="27"/>
      <c r="H99" s="27"/>
      <c r="I99" s="28">
        <f>SUMIFS(I100:I107,A100:A107,"P")</f>
        <v>0</v>
      </c>
      <c r="J99" s="29"/>
    </row>
    <row r="100" spans="1:16" x14ac:dyDescent="0.25">
      <c r="A100" s="30" t="s">
        <v>43</v>
      </c>
      <c r="B100" s="30">
        <v>23</v>
      </c>
      <c r="C100" s="31" t="s">
        <v>143</v>
      </c>
      <c r="D100" s="30" t="s">
        <v>45</v>
      </c>
      <c r="E100" s="32" t="s">
        <v>144</v>
      </c>
      <c r="F100" s="33" t="s">
        <v>82</v>
      </c>
      <c r="G100" s="34">
        <v>4.6500000000000004</v>
      </c>
      <c r="H100" s="35">
        <v>0</v>
      </c>
      <c r="I100" s="36">
        <f>ROUND(G100*H100,P4)</f>
        <v>0</v>
      </c>
      <c r="J100" s="33" t="s">
        <v>48</v>
      </c>
      <c r="O100" s="37">
        <f>I100*0.21</f>
        <v>0</v>
      </c>
      <c r="P100">
        <v>3</v>
      </c>
    </row>
    <row r="101" spans="1:16" x14ac:dyDescent="0.25">
      <c r="A101" s="30" t="s">
        <v>49</v>
      </c>
      <c r="B101" s="38"/>
      <c r="E101" s="39" t="s">
        <v>45</v>
      </c>
      <c r="J101" s="40"/>
    </row>
    <row r="102" spans="1:16" x14ac:dyDescent="0.25">
      <c r="A102" s="30" t="s">
        <v>50</v>
      </c>
      <c r="B102" s="38"/>
      <c r="E102" s="41" t="s">
        <v>128</v>
      </c>
      <c r="J102" s="40"/>
    </row>
    <row r="103" spans="1:16" ht="409.5" x14ac:dyDescent="0.25">
      <c r="A103" s="30" t="s">
        <v>52</v>
      </c>
      <c r="B103" s="38"/>
      <c r="E103" s="32" t="s">
        <v>145</v>
      </c>
      <c r="J103" s="40"/>
    </row>
    <row r="104" spans="1:16" x14ac:dyDescent="0.25">
      <c r="A104" s="30" t="s">
        <v>43</v>
      </c>
      <c r="B104" s="30">
        <v>24</v>
      </c>
      <c r="C104" s="31" t="s">
        <v>146</v>
      </c>
      <c r="D104" s="30" t="s">
        <v>45</v>
      </c>
      <c r="E104" s="32" t="s">
        <v>147</v>
      </c>
      <c r="F104" s="33" t="s">
        <v>82</v>
      </c>
      <c r="G104" s="34">
        <v>4.29</v>
      </c>
      <c r="H104" s="35">
        <v>0</v>
      </c>
      <c r="I104" s="36">
        <f>ROUND(G104*H104,P4)</f>
        <v>0</v>
      </c>
      <c r="J104" s="33" t="s">
        <v>48</v>
      </c>
      <c r="O104" s="37">
        <f>I104*0.21</f>
        <v>0</v>
      </c>
      <c r="P104">
        <v>3</v>
      </c>
    </row>
    <row r="105" spans="1:16" x14ac:dyDescent="0.25">
      <c r="A105" s="30" t="s">
        <v>49</v>
      </c>
      <c r="B105" s="38"/>
      <c r="E105" s="39" t="s">
        <v>45</v>
      </c>
      <c r="J105" s="40"/>
    </row>
    <row r="106" spans="1:16" ht="30" x14ac:dyDescent="0.25">
      <c r="A106" s="30" t="s">
        <v>50</v>
      </c>
      <c r="B106" s="38"/>
      <c r="E106" s="41" t="s">
        <v>148</v>
      </c>
      <c r="J106" s="40"/>
    </row>
    <row r="107" spans="1:16" ht="105" x14ac:dyDescent="0.25">
      <c r="A107" s="30" t="s">
        <v>52</v>
      </c>
      <c r="B107" s="38"/>
      <c r="E107" s="32" t="s">
        <v>149</v>
      </c>
      <c r="J107" s="40"/>
    </row>
    <row r="108" spans="1:16" x14ac:dyDescent="0.25">
      <c r="A108" s="24" t="s">
        <v>40</v>
      </c>
      <c r="B108" s="25"/>
      <c r="C108" s="26" t="s">
        <v>150</v>
      </c>
      <c r="D108" s="27"/>
      <c r="E108" s="24" t="s">
        <v>151</v>
      </c>
      <c r="F108" s="27"/>
      <c r="G108" s="27"/>
      <c r="H108" s="27"/>
      <c r="I108" s="28">
        <f>SUMIFS(I109:I140,A109:A140,"P")</f>
        <v>0</v>
      </c>
      <c r="J108" s="29"/>
    </row>
    <row r="109" spans="1:16" x14ac:dyDescent="0.25">
      <c r="A109" s="30" t="s">
        <v>43</v>
      </c>
      <c r="B109" s="30">
        <v>25</v>
      </c>
      <c r="C109" s="31" t="s">
        <v>152</v>
      </c>
      <c r="D109" s="30" t="s">
        <v>45</v>
      </c>
      <c r="E109" s="32" t="s">
        <v>153</v>
      </c>
      <c r="F109" s="33" t="s">
        <v>105</v>
      </c>
      <c r="G109" s="34">
        <v>143</v>
      </c>
      <c r="H109" s="35">
        <v>0</v>
      </c>
      <c r="I109" s="36">
        <f>ROUND(G109*H109,P4)</f>
        <v>0</v>
      </c>
      <c r="J109" s="33" t="s">
        <v>48</v>
      </c>
      <c r="O109" s="37">
        <f>I109*0.21</f>
        <v>0</v>
      </c>
      <c r="P109">
        <v>3</v>
      </c>
    </row>
    <row r="110" spans="1:16" x14ac:dyDescent="0.25">
      <c r="A110" s="30" t="s">
        <v>49</v>
      </c>
      <c r="B110" s="38"/>
      <c r="E110" s="39" t="s">
        <v>45</v>
      </c>
      <c r="J110" s="40"/>
    </row>
    <row r="111" spans="1:16" x14ac:dyDescent="0.25">
      <c r="A111" s="30" t="s">
        <v>50</v>
      </c>
      <c r="B111" s="38"/>
      <c r="E111" s="41" t="s">
        <v>154</v>
      </c>
      <c r="J111" s="40"/>
    </row>
    <row r="112" spans="1:16" ht="165" x14ac:dyDescent="0.25">
      <c r="A112" s="30" t="s">
        <v>52</v>
      </c>
      <c r="B112" s="38"/>
      <c r="E112" s="32" t="s">
        <v>155</v>
      </c>
      <c r="J112" s="40"/>
    </row>
    <row r="113" spans="1:16" x14ac:dyDescent="0.25">
      <c r="A113" s="30" t="s">
        <v>43</v>
      </c>
      <c r="B113" s="30">
        <v>26</v>
      </c>
      <c r="C113" s="31" t="s">
        <v>156</v>
      </c>
      <c r="D113" s="30" t="s">
        <v>45</v>
      </c>
      <c r="E113" s="32" t="s">
        <v>157</v>
      </c>
      <c r="F113" s="33" t="s">
        <v>105</v>
      </c>
      <c r="G113" s="34">
        <v>681.6</v>
      </c>
      <c r="H113" s="35">
        <v>0</v>
      </c>
      <c r="I113" s="36">
        <f>ROUND(G113*H113,P4)</f>
        <v>0</v>
      </c>
      <c r="J113" s="33" t="s">
        <v>48</v>
      </c>
      <c r="O113" s="37">
        <f>I113*0.21</f>
        <v>0</v>
      </c>
      <c r="P113">
        <v>3</v>
      </c>
    </row>
    <row r="114" spans="1:16" x14ac:dyDescent="0.25">
      <c r="A114" s="30" t="s">
        <v>49</v>
      </c>
      <c r="B114" s="38"/>
      <c r="E114" s="39" t="s">
        <v>45</v>
      </c>
      <c r="J114" s="40"/>
    </row>
    <row r="115" spans="1:16" ht="30" x14ac:dyDescent="0.25">
      <c r="A115" s="30" t="s">
        <v>50</v>
      </c>
      <c r="B115" s="38"/>
      <c r="E115" s="41" t="s">
        <v>158</v>
      </c>
      <c r="J115" s="40"/>
    </row>
    <row r="116" spans="1:16" ht="90" x14ac:dyDescent="0.25">
      <c r="A116" s="30" t="s">
        <v>52</v>
      </c>
      <c r="B116" s="38"/>
      <c r="E116" s="32" t="s">
        <v>159</v>
      </c>
      <c r="J116" s="40"/>
    </row>
    <row r="117" spans="1:16" x14ac:dyDescent="0.25">
      <c r="A117" s="30" t="s">
        <v>43</v>
      </c>
      <c r="B117" s="30">
        <v>27</v>
      </c>
      <c r="C117" s="31" t="s">
        <v>160</v>
      </c>
      <c r="D117" s="30" t="s">
        <v>45</v>
      </c>
      <c r="E117" s="32" t="s">
        <v>161</v>
      </c>
      <c r="F117" s="33" t="s">
        <v>105</v>
      </c>
      <c r="G117" s="34">
        <v>143</v>
      </c>
      <c r="H117" s="35">
        <v>0</v>
      </c>
      <c r="I117" s="36">
        <f>ROUND(G117*H117,P4)</f>
        <v>0</v>
      </c>
      <c r="J117" s="33" t="s">
        <v>48</v>
      </c>
      <c r="O117" s="37">
        <f>I117*0.21</f>
        <v>0</v>
      </c>
      <c r="P117">
        <v>3</v>
      </c>
    </row>
    <row r="118" spans="1:16" x14ac:dyDescent="0.25">
      <c r="A118" s="30" t="s">
        <v>49</v>
      </c>
      <c r="B118" s="38"/>
      <c r="E118" s="39" t="s">
        <v>45</v>
      </c>
      <c r="J118" s="40"/>
    </row>
    <row r="119" spans="1:16" x14ac:dyDescent="0.25">
      <c r="A119" s="30" t="s">
        <v>50</v>
      </c>
      <c r="B119" s="38"/>
      <c r="E119" s="41" t="s">
        <v>162</v>
      </c>
      <c r="J119" s="40"/>
    </row>
    <row r="120" spans="1:16" ht="90" x14ac:dyDescent="0.25">
      <c r="A120" s="30" t="s">
        <v>52</v>
      </c>
      <c r="B120" s="38"/>
      <c r="E120" s="32" t="s">
        <v>159</v>
      </c>
      <c r="J120" s="40"/>
    </row>
    <row r="121" spans="1:16" x14ac:dyDescent="0.25">
      <c r="A121" s="30" t="s">
        <v>43</v>
      </c>
      <c r="B121" s="30">
        <v>28</v>
      </c>
      <c r="C121" s="31" t="s">
        <v>163</v>
      </c>
      <c r="D121" s="30" t="s">
        <v>45</v>
      </c>
      <c r="E121" s="32" t="s">
        <v>164</v>
      </c>
      <c r="F121" s="33" t="s">
        <v>105</v>
      </c>
      <c r="G121" s="34">
        <v>31</v>
      </c>
      <c r="H121" s="35">
        <v>0</v>
      </c>
      <c r="I121" s="36">
        <f>ROUND(G121*H121,P4)</f>
        <v>0</v>
      </c>
      <c r="J121" s="33" t="s">
        <v>48</v>
      </c>
      <c r="O121" s="37">
        <f>I121*0.21</f>
        <v>0</v>
      </c>
      <c r="P121">
        <v>3</v>
      </c>
    </row>
    <row r="122" spans="1:16" x14ac:dyDescent="0.25">
      <c r="A122" s="30" t="s">
        <v>49</v>
      </c>
      <c r="B122" s="38"/>
      <c r="E122" s="39" t="s">
        <v>45</v>
      </c>
      <c r="J122" s="40"/>
    </row>
    <row r="123" spans="1:16" x14ac:dyDescent="0.25">
      <c r="A123" s="30" t="s">
        <v>50</v>
      </c>
      <c r="B123" s="38"/>
      <c r="E123" s="41" t="s">
        <v>165</v>
      </c>
      <c r="J123" s="40"/>
    </row>
    <row r="124" spans="1:16" ht="90" x14ac:dyDescent="0.25">
      <c r="A124" s="30" t="s">
        <v>52</v>
      </c>
      <c r="B124" s="38"/>
      <c r="E124" s="32" t="s">
        <v>159</v>
      </c>
      <c r="J124" s="40"/>
    </row>
    <row r="125" spans="1:16" x14ac:dyDescent="0.25">
      <c r="A125" s="30" t="s">
        <v>43</v>
      </c>
      <c r="B125" s="30">
        <v>29</v>
      </c>
      <c r="C125" s="31" t="s">
        <v>166</v>
      </c>
      <c r="D125" s="30" t="s">
        <v>45</v>
      </c>
      <c r="E125" s="32" t="s">
        <v>167</v>
      </c>
      <c r="F125" s="33" t="s">
        <v>105</v>
      </c>
      <c r="G125" s="34">
        <v>650.6</v>
      </c>
      <c r="H125" s="35">
        <v>0</v>
      </c>
      <c r="I125" s="36">
        <f>ROUND(G125*H125,P4)</f>
        <v>0</v>
      </c>
      <c r="J125" s="33" t="s">
        <v>48</v>
      </c>
      <c r="O125" s="37">
        <f>I125*0.21</f>
        <v>0</v>
      </c>
      <c r="P125">
        <v>3</v>
      </c>
    </row>
    <row r="126" spans="1:16" x14ac:dyDescent="0.25">
      <c r="A126" s="30" t="s">
        <v>49</v>
      </c>
      <c r="B126" s="38"/>
      <c r="E126" s="39" t="s">
        <v>45</v>
      </c>
      <c r="J126" s="40"/>
    </row>
    <row r="127" spans="1:16" x14ac:dyDescent="0.25">
      <c r="A127" s="30" t="s">
        <v>50</v>
      </c>
      <c r="B127" s="38"/>
      <c r="E127" s="41" t="s">
        <v>168</v>
      </c>
      <c r="J127" s="40"/>
    </row>
    <row r="128" spans="1:16" ht="120" x14ac:dyDescent="0.25">
      <c r="A128" s="30" t="s">
        <v>52</v>
      </c>
      <c r="B128" s="38"/>
      <c r="E128" s="32" t="s">
        <v>169</v>
      </c>
      <c r="J128" s="40"/>
    </row>
    <row r="129" spans="1:16" x14ac:dyDescent="0.25">
      <c r="A129" s="30" t="s">
        <v>43</v>
      </c>
      <c r="B129" s="30">
        <v>30</v>
      </c>
      <c r="C129" s="31" t="s">
        <v>170</v>
      </c>
      <c r="D129" s="30" t="s">
        <v>45</v>
      </c>
      <c r="E129" s="32" t="s">
        <v>171</v>
      </c>
      <c r="F129" s="33" t="s">
        <v>105</v>
      </c>
      <c r="G129" s="34">
        <v>650.6</v>
      </c>
      <c r="H129" s="35">
        <v>0</v>
      </c>
      <c r="I129" s="36">
        <f>ROUND(G129*H129,P4)</f>
        <v>0</v>
      </c>
      <c r="J129" s="33" t="s">
        <v>48</v>
      </c>
      <c r="O129" s="37">
        <f>I129*0.21</f>
        <v>0</v>
      </c>
      <c r="P129">
        <v>3</v>
      </c>
    </row>
    <row r="130" spans="1:16" x14ac:dyDescent="0.25">
      <c r="A130" s="30" t="s">
        <v>49</v>
      </c>
      <c r="B130" s="38"/>
      <c r="E130" s="39" t="s">
        <v>45</v>
      </c>
      <c r="J130" s="40"/>
    </row>
    <row r="131" spans="1:16" x14ac:dyDescent="0.25">
      <c r="A131" s="30" t="s">
        <v>50</v>
      </c>
      <c r="B131" s="38"/>
      <c r="E131" s="41" t="s">
        <v>172</v>
      </c>
      <c r="J131" s="40"/>
    </row>
    <row r="132" spans="1:16" ht="195" x14ac:dyDescent="0.25">
      <c r="A132" s="30" t="s">
        <v>52</v>
      </c>
      <c r="B132" s="38"/>
      <c r="E132" s="32" t="s">
        <v>173</v>
      </c>
      <c r="J132" s="40"/>
    </row>
    <row r="133" spans="1:16" x14ac:dyDescent="0.25">
      <c r="A133" s="30" t="s">
        <v>43</v>
      </c>
      <c r="B133" s="30">
        <v>31</v>
      </c>
      <c r="C133" s="31" t="s">
        <v>174</v>
      </c>
      <c r="D133" s="30" t="s">
        <v>45</v>
      </c>
      <c r="E133" s="32" t="s">
        <v>175</v>
      </c>
      <c r="F133" s="33" t="s">
        <v>105</v>
      </c>
      <c r="G133" s="34">
        <v>650.6</v>
      </c>
      <c r="H133" s="35">
        <v>0</v>
      </c>
      <c r="I133" s="36">
        <f>ROUND(G133*H133,P4)</f>
        <v>0</v>
      </c>
      <c r="J133" s="33" t="s">
        <v>48</v>
      </c>
      <c r="O133" s="37">
        <f>I133*0.21</f>
        <v>0</v>
      </c>
      <c r="P133">
        <v>3</v>
      </c>
    </row>
    <row r="134" spans="1:16" x14ac:dyDescent="0.25">
      <c r="A134" s="30" t="s">
        <v>49</v>
      </c>
      <c r="B134" s="38"/>
      <c r="E134" s="39" t="s">
        <v>45</v>
      </c>
      <c r="J134" s="40"/>
    </row>
    <row r="135" spans="1:16" x14ac:dyDescent="0.25">
      <c r="A135" s="30" t="s">
        <v>50</v>
      </c>
      <c r="B135" s="38"/>
      <c r="E135" s="41" t="s">
        <v>172</v>
      </c>
      <c r="J135" s="40"/>
    </row>
    <row r="136" spans="1:16" ht="195" x14ac:dyDescent="0.25">
      <c r="A136" s="30" t="s">
        <v>52</v>
      </c>
      <c r="B136" s="38"/>
      <c r="E136" s="32" t="s">
        <v>173</v>
      </c>
      <c r="J136" s="40"/>
    </row>
    <row r="137" spans="1:16" x14ac:dyDescent="0.25">
      <c r="A137" s="30" t="s">
        <v>43</v>
      </c>
      <c r="B137" s="30">
        <v>32</v>
      </c>
      <c r="C137" s="31" t="s">
        <v>176</v>
      </c>
      <c r="D137" s="30" t="s">
        <v>45</v>
      </c>
      <c r="E137" s="32" t="s">
        <v>177</v>
      </c>
      <c r="F137" s="33" t="s">
        <v>105</v>
      </c>
      <c r="G137" s="34">
        <v>143</v>
      </c>
      <c r="H137" s="35">
        <v>0</v>
      </c>
      <c r="I137" s="36">
        <f>ROUND(G137*H137,P4)</f>
        <v>0</v>
      </c>
      <c r="J137" s="33" t="s">
        <v>48</v>
      </c>
      <c r="O137" s="37">
        <f>I137*0.21</f>
        <v>0</v>
      </c>
      <c r="P137">
        <v>3</v>
      </c>
    </row>
    <row r="138" spans="1:16" x14ac:dyDescent="0.25">
      <c r="A138" s="30" t="s">
        <v>49</v>
      </c>
      <c r="B138" s="38"/>
      <c r="E138" s="39" t="s">
        <v>45</v>
      </c>
      <c r="J138" s="40"/>
    </row>
    <row r="139" spans="1:16" x14ac:dyDescent="0.25">
      <c r="A139" s="30" t="s">
        <v>50</v>
      </c>
      <c r="B139" s="38"/>
      <c r="E139" s="41" t="s">
        <v>154</v>
      </c>
      <c r="J139" s="40"/>
    </row>
    <row r="140" spans="1:16" ht="225" x14ac:dyDescent="0.25">
      <c r="A140" s="30" t="s">
        <v>52</v>
      </c>
      <c r="B140" s="38"/>
      <c r="E140" s="32" t="s">
        <v>178</v>
      </c>
      <c r="J140" s="40"/>
    </row>
    <row r="141" spans="1:16" x14ac:dyDescent="0.25">
      <c r="A141" s="24" t="s">
        <v>40</v>
      </c>
      <c r="B141" s="25"/>
      <c r="C141" s="26" t="s">
        <v>179</v>
      </c>
      <c r="D141" s="27"/>
      <c r="E141" s="24" t="s">
        <v>180</v>
      </c>
      <c r="F141" s="27"/>
      <c r="G141" s="27"/>
      <c r="H141" s="27"/>
      <c r="I141" s="28">
        <f>SUMIFS(I142:I147,A142:A147,"P")</f>
        <v>0</v>
      </c>
      <c r="J141" s="29"/>
    </row>
    <row r="142" spans="1:16" x14ac:dyDescent="0.25">
      <c r="A142" s="30" t="s">
        <v>43</v>
      </c>
      <c r="B142" s="30">
        <v>33</v>
      </c>
      <c r="C142" s="31" t="s">
        <v>181</v>
      </c>
      <c r="D142" s="30" t="s">
        <v>45</v>
      </c>
      <c r="E142" s="32" t="s">
        <v>182</v>
      </c>
      <c r="F142" s="33" t="s">
        <v>117</v>
      </c>
      <c r="G142" s="34">
        <v>2</v>
      </c>
      <c r="H142" s="35">
        <v>0</v>
      </c>
      <c r="I142" s="36">
        <f>ROUND(G142*H142,P4)</f>
        <v>0</v>
      </c>
      <c r="J142" s="33" t="s">
        <v>48</v>
      </c>
      <c r="O142" s="37">
        <f>I142*0.21</f>
        <v>0</v>
      </c>
      <c r="P142">
        <v>3</v>
      </c>
    </row>
    <row r="143" spans="1:16" x14ac:dyDescent="0.25">
      <c r="A143" s="30" t="s">
        <v>49</v>
      </c>
      <c r="B143" s="38"/>
      <c r="E143" s="39" t="s">
        <v>45</v>
      </c>
      <c r="J143" s="40"/>
    </row>
    <row r="144" spans="1:16" ht="75" x14ac:dyDescent="0.25">
      <c r="A144" s="30" t="s">
        <v>52</v>
      </c>
      <c r="B144" s="38"/>
      <c r="E144" s="32" t="s">
        <v>183</v>
      </c>
      <c r="J144" s="40"/>
    </row>
    <row r="145" spans="1:16" x14ac:dyDescent="0.25">
      <c r="A145" s="30" t="s">
        <v>43</v>
      </c>
      <c r="B145" s="30">
        <v>34</v>
      </c>
      <c r="C145" s="31" t="s">
        <v>184</v>
      </c>
      <c r="D145" s="30" t="s">
        <v>45</v>
      </c>
      <c r="E145" s="32" t="s">
        <v>185</v>
      </c>
      <c r="F145" s="33" t="s">
        <v>117</v>
      </c>
      <c r="G145" s="34">
        <v>3</v>
      </c>
      <c r="H145" s="35">
        <v>0</v>
      </c>
      <c r="I145" s="36">
        <f>ROUND(G145*H145,P4)</f>
        <v>0</v>
      </c>
      <c r="J145" s="33" t="s">
        <v>48</v>
      </c>
      <c r="O145" s="37">
        <f>I145*0.21</f>
        <v>0</v>
      </c>
      <c r="P145">
        <v>3</v>
      </c>
    </row>
    <row r="146" spans="1:16" x14ac:dyDescent="0.25">
      <c r="A146" s="30" t="s">
        <v>49</v>
      </c>
      <c r="B146" s="38"/>
      <c r="E146" s="39" t="s">
        <v>45</v>
      </c>
      <c r="J146" s="40"/>
    </row>
    <row r="147" spans="1:16" ht="75" x14ac:dyDescent="0.25">
      <c r="A147" s="30" t="s">
        <v>52</v>
      </c>
      <c r="B147" s="38"/>
      <c r="E147" s="32" t="s">
        <v>183</v>
      </c>
      <c r="J147" s="40"/>
    </row>
    <row r="148" spans="1:16" x14ac:dyDescent="0.25">
      <c r="A148" s="24" t="s">
        <v>40</v>
      </c>
      <c r="B148" s="25"/>
      <c r="C148" s="26" t="s">
        <v>186</v>
      </c>
      <c r="D148" s="27"/>
      <c r="E148" s="24" t="s">
        <v>187</v>
      </c>
      <c r="F148" s="27"/>
      <c r="G148" s="27"/>
      <c r="H148" s="27"/>
      <c r="I148" s="28">
        <f>SUMIFS(I149:I160,A149:A160,"P")</f>
        <v>0</v>
      </c>
      <c r="J148" s="29"/>
    </row>
    <row r="149" spans="1:16" ht="30" x14ac:dyDescent="0.25">
      <c r="A149" s="30" t="s">
        <v>43</v>
      </c>
      <c r="B149" s="30">
        <v>35</v>
      </c>
      <c r="C149" s="31" t="s">
        <v>188</v>
      </c>
      <c r="D149" s="30" t="s">
        <v>45</v>
      </c>
      <c r="E149" s="32" t="s">
        <v>189</v>
      </c>
      <c r="F149" s="33" t="s">
        <v>117</v>
      </c>
      <c r="G149" s="34">
        <v>4</v>
      </c>
      <c r="H149" s="35">
        <v>0</v>
      </c>
      <c r="I149" s="36">
        <f>ROUND(G149*H149,P4)</f>
        <v>0</v>
      </c>
      <c r="J149" s="33" t="s">
        <v>48</v>
      </c>
      <c r="O149" s="37">
        <f>I149*0.21</f>
        <v>0</v>
      </c>
      <c r="P149">
        <v>3</v>
      </c>
    </row>
    <row r="150" spans="1:16" x14ac:dyDescent="0.25">
      <c r="A150" s="30" t="s">
        <v>49</v>
      </c>
      <c r="B150" s="38"/>
      <c r="E150" s="39" t="s">
        <v>45</v>
      </c>
      <c r="J150" s="40"/>
    </row>
    <row r="151" spans="1:16" ht="30" x14ac:dyDescent="0.25">
      <c r="A151" s="30" t="s">
        <v>50</v>
      </c>
      <c r="B151" s="38"/>
      <c r="E151" s="41" t="s">
        <v>190</v>
      </c>
      <c r="J151" s="40"/>
    </row>
    <row r="152" spans="1:16" ht="60" x14ac:dyDescent="0.25">
      <c r="A152" s="30" t="s">
        <v>52</v>
      </c>
      <c r="B152" s="38"/>
      <c r="E152" s="32" t="s">
        <v>191</v>
      </c>
      <c r="J152" s="40"/>
    </row>
    <row r="153" spans="1:16" ht="30" x14ac:dyDescent="0.25">
      <c r="A153" s="30" t="s">
        <v>43</v>
      </c>
      <c r="B153" s="30">
        <v>36</v>
      </c>
      <c r="C153" s="31" t="s">
        <v>192</v>
      </c>
      <c r="D153" s="30" t="s">
        <v>45</v>
      </c>
      <c r="E153" s="32" t="s">
        <v>193</v>
      </c>
      <c r="F153" s="33" t="s">
        <v>117</v>
      </c>
      <c r="G153" s="34">
        <v>4</v>
      </c>
      <c r="H153" s="35">
        <v>0</v>
      </c>
      <c r="I153" s="36">
        <f>ROUND(G153*H153,P4)</f>
        <v>0</v>
      </c>
      <c r="J153" s="33" t="s">
        <v>48</v>
      </c>
      <c r="O153" s="37">
        <f>I153*0.21</f>
        <v>0</v>
      </c>
      <c r="P153">
        <v>3</v>
      </c>
    </row>
    <row r="154" spans="1:16" x14ac:dyDescent="0.25">
      <c r="A154" s="30" t="s">
        <v>49</v>
      </c>
      <c r="B154" s="38"/>
      <c r="E154" s="39" t="s">
        <v>45</v>
      </c>
      <c r="J154" s="40"/>
    </row>
    <row r="155" spans="1:16" ht="30" x14ac:dyDescent="0.25">
      <c r="A155" s="30" t="s">
        <v>50</v>
      </c>
      <c r="B155" s="38"/>
      <c r="E155" s="41" t="s">
        <v>190</v>
      </c>
      <c r="J155" s="40"/>
    </row>
    <row r="156" spans="1:16" ht="90" x14ac:dyDescent="0.25">
      <c r="A156" s="30" t="s">
        <v>52</v>
      </c>
      <c r="B156" s="38"/>
      <c r="E156" s="32" t="s">
        <v>194</v>
      </c>
      <c r="J156" s="40"/>
    </row>
    <row r="157" spans="1:16" ht="30" x14ac:dyDescent="0.25">
      <c r="A157" s="30" t="s">
        <v>43</v>
      </c>
      <c r="B157" s="30">
        <v>37</v>
      </c>
      <c r="C157" s="31" t="s">
        <v>195</v>
      </c>
      <c r="D157" s="30" t="s">
        <v>45</v>
      </c>
      <c r="E157" s="32" t="s">
        <v>196</v>
      </c>
      <c r="F157" s="33" t="s">
        <v>72</v>
      </c>
      <c r="G157" s="34">
        <v>551</v>
      </c>
      <c r="H157" s="35">
        <v>0</v>
      </c>
      <c r="I157" s="36">
        <f>ROUND(G157*H157,P4)</f>
        <v>0</v>
      </c>
      <c r="J157" s="33" t="s">
        <v>48</v>
      </c>
      <c r="O157" s="37">
        <f>I157*0.21</f>
        <v>0</v>
      </c>
      <c r="P157">
        <v>3</v>
      </c>
    </row>
    <row r="158" spans="1:16" x14ac:dyDescent="0.25">
      <c r="A158" s="30" t="s">
        <v>49</v>
      </c>
      <c r="B158" s="38"/>
      <c r="E158" s="39" t="s">
        <v>45</v>
      </c>
      <c r="J158" s="40"/>
    </row>
    <row r="159" spans="1:16" x14ac:dyDescent="0.25">
      <c r="A159" s="30" t="s">
        <v>50</v>
      </c>
      <c r="B159" s="38"/>
      <c r="E159" s="41" t="s">
        <v>197</v>
      </c>
      <c r="J159" s="40"/>
    </row>
    <row r="160" spans="1:16" ht="90" x14ac:dyDescent="0.25">
      <c r="A160" s="30" t="s">
        <v>52</v>
      </c>
      <c r="B160" s="42"/>
      <c r="C160" s="43"/>
      <c r="D160" s="43"/>
      <c r="E160" s="32" t="s">
        <v>198</v>
      </c>
      <c r="F160" s="43"/>
      <c r="G160" s="43"/>
      <c r="H160" s="43"/>
      <c r="I160" s="43"/>
      <c r="J160" s="44"/>
    </row>
  </sheetData>
  <sheetProtection algorithmName="SHA-512" hashValue="he3fg8H4JPpXgOVMwHbd5qmGTHp9VixuIZwxebELmZ7E0tnNd5PwpbQvGxsXSwVKV/jjFfJ++ABirxymTM7jPA==" saltValue="Mb+o9Y+8u87OPfslF18gc20BvBIqWUTxEL6dbEyVUthU5etJkRKxNHaewc2x1fanNIebt9u0Zm71RExD7SYi8Q==" spinCount="100000" sheet="1" objects="1" scenarios="1"/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47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5</v>
      </c>
    </row>
    <row r="2" spans="1:16" ht="20.25" x14ac:dyDescent="0.25">
      <c r="A2" s="1"/>
      <c r="B2" s="14"/>
      <c r="C2" s="3"/>
      <c r="D2" s="3"/>
      <c r="E2" s="4" t="s">
        <v>19</v>
      </c>
      <c r="F2" s="3"/>
      <c r="G2" s="3"/>
      <c r="H2" s="3"/>
      <c r="I2" s="3"/>
      <c r="J2" s="15"/>
    </row>
    <row r="3" spans="1:16" x14ac:dyDescent="0.25">
      <c r="A3" s="3" t="s">
        <v>20</v>
      </c>
      <c r="B3" s="16" t="s">
        <v>21</v>
      </c>
      <c r="C3" s="48" t="s">
        <v>22</v>
      </c>
      <c r="D3" s="49"/>
      <c r="E3" s="17" t="s">
        <v>23</v>
      </c>
      <c r="F3" s="3"/>
      <c r="G3" s="3"/>
      <c r="H3" s="18" t="s">
        <v>13</v>
      </c>
      <c r="I3" s="19">
        <f>SUMIFS(I9:I47,A9:A47,"SD")</f>
        <v>0</v>
      </c>
      <c r="J3" s="15"/>
      <c r="O3">
        <v>0</v>
      </c>
      <c r="P3">
        <v>2</v>
      </c>
    </row>
    <row r="4" spans="1:16" x14ac:dyDescent="0.25">
      <c r="A4" s="3" t="s">
        <v>24</v>
      </c>
      <c r="B4" s="16" t="s">
        <v>25</v>
      </c>
      <c r="C4" s="48" t="s">
        <v>26</v>
      </c>
      <c r="D4" s="49"/>
      <c r="E4" s="17" t="s">
        <v>26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25">
      <c r="A5" s="3" t="s">
        <v>27</v>
      </c>
      <c r="B5" s="16" t="s">
        <v>28</v>
      </c>
      <c r="C5" s="48" t="s">
        <v>13</v>
      </c>
      <c r="D5" s="49"/>
      <c r="E5" s="17" t="s">
        <v>14</v>
      </c>
      <c r="F5" s="3"/>
      <c r="G5" s="3"/>
      <c r="H5" s="3"/>
      <c r="I5" s="3"/>
      <c r="J5" s="15"/>
      <c r="O5">
        <v>0.21</v>
      </c>
    </row>
    <row r="6" spans="1:16" x14ac:dyDescent="0.25">
      <c r="A6" s="50" t="s">
        <v>29</v>
      </c>
      <c r="B6" s="51" t="s">
        <v>30</v>
      </c>
      <c r="C6" s="52" t="s">
        <v>31</v>
      </c>
      <c r="D6" s="52" t="s">
        <v>32</v>
      </c>
      <c r="E6" s="52" t="s">
        <v>33</v>
      </c>
      <c r="F6" s="52" t="s">
        <v>34</v>
      </c>
      <c r="G6" s="52" t="s">
        <v>35</v>
      </c>
      <c r="H6" s="52" t="s">
        <v>36</v>
      </c>
      <c r="I6" s="52"/>
      <c r="J6" s="53" t="s">
        <v>37</v>
      </c>
    </row>
    <row r="7" spans="1:16" x14ac:dyDescent="0.25">
      <c r="A7" s="50"/>
      <c r="B7" s="51"/>
      <c r="C7" s="52"/>
      <c r="D7" s="52"/>
      <c r="E7" s="52"/>
      <c r="F7" s="52"/>
      <c r="G7" s="52"/>
      <c r="H7" s="7" t="s">
        <v>38</v>
      </c>
      <c r="I7" s="7" t="s">
        <v>39</v>
      </c>
      <c r="J7" s="53"/>
    </row>
    <row r="8" spans="1:16" x14ac:dyDescent="0.25">
      <c r="A8" s="22">
        <v>0</v>
      </c>
      <c r="B8" s="20">
        <v>1</v>
      </c>
      <c r="C8" s="23">
        <v>2</v>
      </c>
      <c r="D8" s="7">
        <v>3</v>
      </c>
      <c r="E8" s="23">
        <v>4</v>
      </c>
      <c r="F8" s="7">
        <v>5</v>
      </c>
      <c r="G8" s="7">
        <v>6</v>
      </c>
      <c r="H8" s="7">
        <v>7</v>
      </c>
      <c r="I8" s="23">
        <v>8</v>
      </c>
      <c r="J8" s="21">
        <v>9</v>
      </c>
    </row>
    <row r="9" spans="1:16" x14ac:dyDescent="0.25">
      <c r="A9" s="24" t="s">
        <v>40</v>
      </c>
      <c r="B9" s="25"/>
      <c r="C9" s="26" t="s">
        <v>68</v>
      </c>
      <c r="D9" s="27"/>
      <c r="E9" s="24" t="s">
        <v>69</v>
      </c>
      <c r="F9" s="27"/>
      <c r="G9" s="27"/>
      <c r="H9" s="27"/>
      <c r="I9" s="28">
        <f>SUMIFS(I10:I37,A10:A37,"P")</f>
        <v>0</v>
      </c>
      <c r="J9" s="29"/>
    </row>
    <row r="10" spans="1:16" ht="45" x14ac:dyDescent="0.25">
      <c r="A10" s="30" t="s">
        <v>43</v>
      </c>
      <c r="B10" s="30">
        <v>1</v>
      </c>
      <c r="C10" s="31" t="s">
        <v>62</v>
      </c>
      <c r="D10" s="30" t="s">
        <v>45</v>
      </c>
      <c r="E10" s="32" t="s">
        <v>63</v>
      </c>
      <c r="F10" s="33" t="s">
        <v>47</v>
      </c>
      <c r="G10" s="34">
        <v>176.67500000000001</v>
      </c>
      <c r="H10" s="35">
        <v>0</v>
      </c>
      <c r="I10" s="36">
        <f>ROUND(G10*H10,P4)</f>
        <v>0</v>
      </c>
      <c r="J10" s="33" t="s">
        <v>48</v>
      </c>
      <c r="O10" s="37">
        <f>I10*0.21</f>
        <v>0</v>
      </c>
      <c r="P10">
        <v>3</v>
      </c>
    </row>
    <row r="11" spans="1:16" x14ac:dyDescent="0.25">
      <c r="A11" s="30" t="s">
        <v>49</v>
      </c>
      <c r="B11" s="38"/>
      <c r="E11" s="39" t="s">
        <v>45</v>
      </c>
      <c r="J11" s="40"/>
    </row>
    <row r="12" spans="1:16" x14ac:dyDescent="0.25">
      <c r="A12" s="30" t="s">
        <v>50</v>
      </c>
      <c r="B12" s="38"/>
      <c r="E12" s="41" t="s">
        <v>199</v>
      </c>
      <c r="J12" s="40"/>
    </row>
    <row r="13" spans="1:16" ht="165" x14ac:dyDescent="0.25">
      <c r="A13" s="30" t="s">
        <v>52</v>
      </c>
      <c r="B13" s="38"/>
      <c r="E13" s="32" t="s">
        <v>61</v>
      </c>
      <c r="J13" s="40"/>
    </row>
    <row r="14" spans="1:16" x14ac:dyDescent="0.25">
      <c r="A14" s="30" t="s">
        <v>43</v>
      </c>
      <c r="B14" s="30">
        <v>2</v>
      </c>
      <c r="C14" s="31" t="s">
        <v>200</v>
      </c>
      <c r="D14" s="30" t="s">
        <v>45</v>
      </c>
      <c r="E14" s="32" t="s">
        <v>201</v>
      </c>
      <c r="F14" s="33" t="s">
        <v>82</v>
      </c>
      <c r="G14" s="34">
        <v>132.5</v>
      </c>
      <c r="H14" s="35">
        <v>0</v>
      </c>
      <c r="I14" s="36">
        <f>ROUND(G14*H14,P4)</f>
        <v>0</v>
      </c>
      <c r="J14" s="33" t="s">
        <v>48</v>
      </c>
      <c r="O14" s="37">
        <f>I14*0.21</f>
        <v>0</v>
      </c>
      <c r="P14">
        <v>3</v>
      </c>
    </row>
    <row r="15" spans="1:16" x14ac:dyDescent="0.25">
      <c r="A15" s="30" t="s">
        <v>49</v>
      </c>
      <c r="B15" s="38"/>
      <c r="E15" s="39" t="s">
        <v>45</v>
      </c>
      <c r="J15" s="40"/>
    </row>
    <row r="16" spans="1:16" ht="60" x14ac:dyDescent="0.25">
      <c r="A16" s="30" t="s">
        <v>50</v>
      </c>
      <c r="B16" s="38"/>
      <c r="E16" s="41" t="s">
        <v>202</v>
      </c>
      <c r="J16" s="40"/>
    </row>
    <row r="17" spans="1:16" ht="409.5" x14ac:dyDescent="0.25">
      <c r="A17" s="30" t="s">
        <v>52</v>
      </c>
      <c r="B17" s="38"/>
      <c r="E17" s="32" t="s">
        <v>203</v>
      </c>
      <c r="J17" s="40"/>
    </row>
    <row r="18" spans="1:16" x14ac:dyDescent="0.25">
      <c r="A18" s="30" t="s">
        <v>43</v>
      </c>
      <c r="B18" s="30">
        <v>3</v>
      </c>
      <c r="C18" s="31" t="s">
        <v>204</v>
      </c>
      <c r="D18" s="30" t="s">
        <v>45</v>
      </c>
      <c r="E18" s="32" t="s">
        <v>205</v>
      </c>
      <c r="F18" s="33" t="s">
        <v>93</v>
      </c>
      <c r="G18" s="34">
        <v>955</v>
      </c>
      <c r="H18" s="35">
        <v>0</v>
      </c>
      <c r="I18" s="36">
        <f>ROUND(G18*H18,P4)</f>
        <v>0</v>
      </c>
      <c r="J18" s="33" t="s">
        <v>48</v>
      </c>
      <c r="O18" s="37">
        <f>I18*0.21</f>
        <v>0</v>
      </c>
      <c r="P18">
        <v>3</v>
      </c>
    </row>
    <row r="19" spans="1:16" x14ac:dyDescent="0.25">
      <c r="A19" s="30" t="s">
        <v>49</v>
      </c>
      <c r="B19" s="38"/>
      <c r="E19" s="39" t="s">
        <v>45</v>
      </c>
      <c r="J19" s="40"/>
    </row>
    <row r="20" spans="1:16" ht="30" x14ac:dyDescent="0.25">
      <c r="A20" s="30" t="s">
        <v>50</v>
      </c>
      <c r="B20" s="38"/>
      <c r="E20" s="41" t="s">
        <v>206</v>
      </c>
      <c r="J20" s="40"/>
    </row>
    <row r="21" spans="1:16" ht="105" x14ac:dyDescent="0.25">
      <c r="A21" s="30" t="s">
        <v>52</v>
      </c>
      <c r="B21" s="38"/>
      <c r="E21" s="32" t="s">
        <v>95</v>
      </c>
      <c r="J21" s="40"/>
    </row>
    <row r="22" spans="1:16" x14ac:dyDescent="0.25">
      <c r="A22" s="30" t="s">
        <v>43</v>
      </c>
      <c r="B22" s="30">
        <v>4</v>
      </c>
      <c r="C22" s="31" t="s">
        <v>207</v>
      </c>
      <c r="D22" s="30" t="s">
        <v>45</v>
      </c>
      <c r="E22" s="32" t="s">
        <v>208</v>
      </c>
      <c r="F22" s="33" t="s">
        <v>82</v>
      </c>
      <c r="G22" s="34">
        <v>37</v>
      </c>
      <c r="H22" s="35">
        <v>0</v>
      </c>
      <c r="I22" s="36">
        <f>ROUND(G22*H22,P4)</f>
        <v>0</v>
      </c>
      <c r="J22" s="33" t="s">
        <v>48</v>
      </c>
      <c r="O22" s="37">
        <f>I22*0.21</f>
        <v>0</v>
      </c>
      <c r="P22">
        <v>3</v>
      </c>
    </row>
    <row r="23" spans="1:16" x14ac:dyDescent="0.25">
      <c r="A23" s="30" t="s">
        <v>49</v>
      </c>
      <c r="B23" s="38"/>
      <c r="E23" s="39" t="s">
        <v>45</v>
      </c>
      <c r="J23" s="40"/>
    </row>
    <row r="24" spans="1:16" x14ac:dyDescent="0.25">
      <c r="A24" s="30" t="s">
        <v>50</v>
      </c>
      <c r="B24" s="38"/>
      <c r="E24" s="41" t="s">
        <v>209</v>
      </c>
      <c r="J24" s="40"/>
    </row>
    <row r="25" spans="1:16" ht="375" x14ac:dyDescent="0.25">
      <c r="A25" s="30" t="s">
        <v>52</v>
      </c>
      <c r="B25" s="38"/>
      <c r="E25" s="32" t="s">
        <v>210</v>
      </c>
      <c r="J25" s="40"/>
    </row>
    <row r="26" spans="1:16" x14ac:dyDescent="0.25">
      <c r="A26" s="30" t="s">
        <v>43</v>
      </c>
      <c r="B26" s="30">
        <v>5</v>
      </c>
      <c r="C26" s="31" t="s">
        <v>211</v>
      </c>
      <c r="D26" s="30" t="s">
        <v>45</v>
      </c>
      <c r="E26" s="32" t="s">
        <v>212</v>
      </c>
      <c r="F26" s="33" t="s">
        <v>82</v>
      </c>
      <c r="G26" s="34">
        <v>92.5</v>
      </c>
      <c r="H26" s="35">
        <v>0</v>
      </c>
      <c r="I26" s="36">
        <f>ROUND(G26*H26,P4)</f>
        <v>0</v>
      </c>
      <c r="J26" s="33" t="s">
        <v>48</v>
      </c>
      <c r="O26" s="37">
        <f>I26*0.21</f>
        <v>0</v>
      </c>
      <c r="P26">
        <v>3</v>
      </c>
    </row>
    <row r="27" spans="1:16" x14ac:dyDescent="0.25">
      <c r="A27" s="30" t="s">
        <v>49</v>
      </c>
      <c r="B27" s="38"/>
      <c r="E27" s="39" t="s">
        <v>45</v>
      </c>
      <c r="J27" s="40"/>
    </row>
    <row r="28" spans="1:16" x14ac:dyDescent="0.25">
      <c r="A28" s="30" t="s">
        <v>50</v>
      </c>
      <c r="B28" s="38"/>
      <c r="E28" s="41" t="s">
        <v>213</v>
      </c>
      <c r="J28" s="40"/>
    </row>
    <row r="29" spans="1:16" ht="360" x14ac:dyDescent="0.25">
      <c r="A29" s="30" t="s">
        <v>52</v>
      </c>
      <c r="B29" s="38"/>
      <c r="E29" s="32" t="s">
        <v>214</v>
      </c>
      <c r="J29" s="40"/>
    </row>
    <row r="30" spans="1:16" x14ac:dyDescent="0.25">
      <c r="A30" s="30" t="s">
        <v>43</v>
      </c>
      <c r="B30" s="30">
        <v>6</v>
      </c>
      <c r="C30" s="31" t="s">
        <v>215</v>
      </c>
      <c r="D30" s="30" t="s">
        <v>45</v>
      </c>
      <c r="E30" s="32" t="s">
        <v>216</v>
      </c>
      <c r="F30" s="33" t="s">
        <v>105</v>
      </c>
      <c r="G30" s="34">
        <v>13.8</v>
      </c>
      <c r="H30" s="35">
        <v>0</v>
      </c>
      <c r="I30" s="36">
        <f>ROUND(G30*H30,P4)</f>
        <v>0</v>
      </c>
      <c r="J30" s="33" t="s">
        <v>48</v>
      </c>
      <c r="O30" s="37">
        <f>I30*0.21</f>
        <v>0</v>
      </c>
      <c r="P30">
        <v>3</v>
      </c>
    </row>
    <row r="31" spans="1:16" x14ac:dyDescent="0.25">
      <c r="A31" s="30" t="s">
        <v>49</v>
      </c>
      <c r="B31" s="38"/>
      <c r="E31" s="39" t="s">
        <v>45</v>
      </c>
      <c r="J31" s="40"/>
    </row>
    <row r="32" spans="1:16" x14ac:dyDescent="0.25">
      <c r="A32" s="30" t="s">
        <v>50</v>
      </c>
      <c r="B32" s="38"/>
      <c r="E32" s="41" t="s">
        <v>217</v>
      </c>
      <c r="J32" s="40"/>
    </row>
    <row r="33" spans="1:16" ht="75" x14ac:dyDescent="0.25">
      <c r="A33" s="30" t="s">
        <v>52</v>
      </c>
      <c r="B33" s="38"/>
      <c r="E33" s="32" t="s">
        <v>111</v>
      </c>
      <c r="J33" s="40"/>
    </row>
    <row r="34" spans="1:16" ht="30" x14ac:dyDescent="0.25">
      <c r="A34" s="30" t="s">
        <v>43</v>
      </c>
      <c r="B34" s="30">
        <v>7</v>
      </c>
      <c r="C34" s="31" t="s">
        <v>218</v>
      </c>
      <c r="D34" s="30" t="s">
        <v>45</v>
      </c>
      <c r="E34" s="32" t="s">
        <v>219</v>
      </c>
      <c r="F34" s="33" t="s">
        <v>220</v>
      </c>
      <c r="G34" s="34">
        <v>13.8</v>
      </c>
      <c r="H34" s="35">
        <v>0</v>
      </c>
      <c r="I34" s="36">
        <f>ROUND(G34*H34,P4)</f>
        <v>0</v>
      </c>
      <c r="J34" s="33" t="s">
        <v>48</v>
      </c>
      <c r="O34" s="37">
        <f>I34*0.21</f>
        <v>0</v>
      </c>
      <c r="P34">
        <v>3</v>
      </c>
    </row>
    <row r="35" spans="1:16" x14ac:dyDescent="0.25">
      <c r="A35" s="30" t="s">
        <v>49</v>
      </c>
      <c r="B35" s="38"/>
      <c r="E35" s="32" t="s">
        <v>221</v>
      </c>
      <c r="J35" s="40"/>
    </row>
    <row r="36" spans="1:16" x14ac:dyDescent="0.25">
      <c r="A36" s="30" t="s">
        <v>50</v>
      </c>
      <c r="B36" s="38"/>
      <c r="E36" s="41" t="s">
        <v>217</v>
      </c>
      <c r="J36" s="40"/>
    </row>
    <row r="37" spans="1:16" x14ac:dyDescent="0.25">
      <c r="A37" s="30" t="s">
        <v>52</v>
      </c>
      <c r="B37" s="38"/>
      <c r="E37" s="39" t="s">
        <v>45</v>
      </c>
      <c r="J37" s="40"/>
    </row>
    <row r="38" spans="1:16" x14ac:dyDescent="0.25">
      <c r="A38" s="24" t="s">
        <v>40</v>
      </c>
      <c r="B38" s="25"/>
      <c r="C38" s="26" t="s">
        <v>119</v>
      </c>
      <c r="D38" s="27"/>
      <c r="E38" s="24" t="s">
        <v>120</v>
      </c>
      <c r="F38" s="27"/>
      <c r="G38" s="27"/>
      <c r="H38" s="27"/>
      <c r="I38" s="28">
        <f>SUMIFS(I39:I42,A39:A42,"P")</f>
        <v>0</v>
      </c>
      <c r="J38" s="29"/>
    </row>
    <row r="39" spans="1:16" x14ac:dyDescent="0.25">
      <c r="A39" s="30" t="s">
        <v>43</v>
      </c>
      <c r="B39" s="30">
        <v>8</v>
      </c>
      <c r="C39" s="31" t="s">
        <v>134</v>
      </c>
      <c r="D39" s="30" t="s">
        <v>45</v>
      </c>
      <c r="E39" s="32" t="s">
        <v>135</v>
      </c>
      <c r="F39" s="33" t="s">
        <v>105</v>
      </c>
      <c r="G39" s="34">
        <v>208.6</v>
      </c>
      <c r="H39" s="35">
        <v>0</v>
      </c>
      <c r="I39" s="36">
        <f>ROUND(G39*H39,P4)</f>
        <v>0</v>
      </c>
      <c r="J39" s="33" t="s">
        <v>48</v>
      </c>
      <c r="O39" s="37">
        <f>I39*0.21</f>
        <v>0</v>
      </c>
      <c r="P39">
        <v>3</v>
      </c>
    </row>
    <row r="40" spans="1:16" x14ac:dyDescent="0.25">
      <c r="A40" s="30" t="s">
        <v>49</v>
      </c>
      <c r="B40" s="38"/>
      <c r="E40" s="39" t="s">
        <v>45</v>
      </c>
      <c r="J40" s="40"/>
    </row>
    <row r="41" spans="1:16" ht="45" x14ac:dyDescent="0.25">
      <c r="A41" s="30" t="s">
        <v>50</v>
      </c>
      <c r="B41" s="38"/>
      <c r="E41" s="41" t="s">
        <v>222</v>
      </c>
      <c r="J41" s="40"/>
    </row>
    <row r="42" spans="1:16" ht="180" x14ac:dyDescent="0.25">
      <c r="A42" s="30" t="s">
        <v>52</v>
      </c>
      <c r="B42" s="38"/>
      <c r="E42" s="32" t="s">
        <v>137</v>
      </c>
      <c r="J42" s="40"/>
    </row>
    <row r="43" spans="1:16" x14ac:dyDescent="0.25">
      <c r="A43" s="24" t="s">
        <v>40</v>
      </c>
      <c r="B43" s="25"/>
      <c r="C43" s="26" t="s">
        <v>141</v>
      </c>
      <c r="D43" s="27"/>
      <c r="E43" s="24" t="s">
        <v>142</v>
      </c>
      <c r="F43" s="27"/>
      <c r="G43" s="27"/>
      <c r="H43" s="27"/>
      <c r="I43" s="28">
        <f>SUMIFS(I44:I47,A44:A47,"P")</f>
        <v>0</v>
      </c>
      <c r="J43" s="29"/>
    </row>
    <row r="44" spans="1:16" x14ac:dyDescent="0.25">
      <c r="A44" s="30" t="s">
        <v>43</v>
      </c>
      <c r="B44" s="30">
        <v>9</v>
      </c>
      <c r="C44" s="31" t="s">
        <v>223</v>
      </c>
      <c r="D44" s="30" t="s">
        <v>45</v>
      </c>
      <c r="E44" s="32" t="s">
        <v>224</v>
      </c>
      <c r="F44" s="33" t="s">
        <v>82</v>
      </c>
      <c r="G44" s="34">
        <v>3</v>
      </c>
      <c r="H44" s="35">
        <v>0</v>
      </c>
      <c r="I44" s="36">
        <f>ROUND(G44*H44,P4)</f>
        <v>0</v>
      </c>
      <c r="J44" s="33" t="s">
        <v>48</v>
      </c>
      <c r="O44" s="37">
        <f>I44*0.21</f>
        <v>0</v>
      </c>
      <c r="P44">
        <v>3</v>
      </c>
    </row>
    <row r="45" spans="1:16" x14ac:dyDescent="0.25">
      <c r="A45" s="30" t="s">
        <v>49</v>
      </c>
      <c r="B45" s="38"/>
      <c r="E45" s="39" t="s">
        <v>45</v>
      </c>
      <c r="J45" s="40"/>
    </row>
    <row r="46" spans="1:16" x14ac:dyDescent="0.25">
      <c r="A46" s="30" t="s">
        <v>50</v>
      </c>
      <c r="B46" s="38"/>
      <c r="E46" s="41" t="s">
        <v>225</v>
      </c>
      <c r="J46" s="40"/>
    </row>
    <row r="47" spans="1:16" ht="180" x14ac:dyDescent="0.25">
      <c r="A47" s="30" t="s">
        <v>52</v>
      </c>
      <c r="B47" s="42"/>
      <c r="C47" s="43"/>
      <c r="D47" s="43"/>
      <c r="E47" s="32" t="s">
        <v>226</v>
      </c>
      <c r="F47" s="43"/>
      <c r="G47" s="43"/>
      <c r="H47" s="43"/>
      <c r="I47" s="43"/>
      <c r="J47" s="44"/>
    </row>
  </sheetData>
  <sheetProtection algorithmName="SHA-512" hashValue="OErhmxkXPW9hcdq6AkZYXFQWIOXCCF8FZomvhr5jbbcFTB1wj2EO97eCY9d6XNF6ONMJJrvM0GltuTwzpgGyFA==" saltValue="4L8w+/XJ0Bn1SdIjKKAn2DFRctqvjSbRv0I2z7WHLgvf3fQtfw8JdEfFrtSl/rFYuPtEgdLR3ITo8PP55bKJ7A==" spinCount="100000" sheet="1" objects="1" scenarios="1"/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83"/>
  <sheetViews>
    <sheetView topLeftCell="B1" workbookViewId="0">
      <selection activeCell="B25" activeCellId="2" sqref="B10:J10 B21:J21 B25:J25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5</v>
      </c>
    </row>
    <row r="2" spans="1:16" ht="20.25" x14ac:dyDescent="0.25">
      <c r="A2" s="1"/>
      <c r="B2" s="14"/>
      <c r="C2" s="3"/>
      <c r="D2" s="3"/>
      <c r="E2" s="4" t="s">
        <v>19</v>
      </c>
      <c r="F2" s="3"/>
      <c r="G2" s="3"/>
      <c r="H2" s="3"/>
      <c r="I2" s="3"/>
      <c r="J2" s="15"/>
    </row>
    <row r="3" spans="1:16" x14ac:dyDescent="0.25">
      <c r="A3" s="3" t="s">
        <v>20</v>
      </c>
      <c r="B3" s="16" t="s">
        <v>21</v>
      </c>
      <c r="C3" s="48" t="s">
        <v>22</v>
      </c>
      <c r="D3" s="49"/>
      <c r="E3" s="17" t="s">
        <v>23</v>
      </c>
      <c r="F3" s="3"/>
      <c r="G3" s="3"/>
      <c r="H3" s="18" t="s">
        <v>15</v>
      </c>
      <c r="I3" s="19">
        <f>SUMIFS(I9:I83,A9:A83,"SD")</f>
        <v>0</v>
      </c>
      <c r="J3" s="15"/>
      <c r="O3">
        <v>0</v>
      </c>
      <c r="P3">
        <v>2</v>
      </c>
    </row>
    <row r="4" spans="1:16" x14ac:dyDescent="0.25">
      <c r="A4" s="3" t="s">
        <v>24</v>
      </c>
      <c r="B4" s="16" t="s">
        <v>25</v>
      </c>
      <c r="C4" s="48" t="s">
        <v>26</v>
      </c>
      <c r="D4" s="49"/>
      <c r="E4" s="17" t="s">
        <v>26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25">
      <c r="A5" s="3" t="s">
        <v>27</v>
      </c>
      <c r="B5" s="16" t="s">
        <v>28</v>
      </c>
      <c r="C5" s="48" t="s">
        <v>15</v>
      </c>
      <c r="D5" s="49"/>
      <c r="E5" s="17" t="s">
        <v>16</v>
      </c>
      <c r="F5" s="3"/>
      <c r="G5" s="3"/>
      <c r="H5" s="3"/>
      <c r="I5" s="3"/>
      <c r="J5" s="15"/>
      <c r="O5">
        <v>0.21</v>
      </c>
    </row>
    <row r="6" spans="1:16" x14ac:dyDescent="0.25">
      <c r="A6" s="50" t="s">
        <v>29</v>
      </c>
      <c r="B6" s="51" t="s">
        <v>30</v>
      </c>
      <c r="C6" s="52" t="s">
        <v>31</v>
      </c>
      <c r="D6" s="52" t="s">
        <v>32</v>
      </c>
      <c r="E6" s="52" t="s">
        <v>33</v>
      </c>
      <c r="F6" s="52" t="s">
        <v>34</v>
      </c>
      <c r="G6" s="52" t="s">
        <v>35</v>
      </c>
      <c r="H6" s="52" t="s">
        <v>36</v>
      </c>
      <c r="I6" s="52"/>
      <c r="J6" s="53" t="s">
        <v>37</v>
      </c>
    </row>
    <row r="7" spans="1:16" x14ac:dyDescent="0.25">
      <c r="A7" s="50"/>
      <c r="B7" s="51"/>
      <c r="C7" s="52"/>
      <c r="D7" s="52"/>
      <c r="E7" s="52"/>
      <c r="F7" s="52"/>
      <c r="G7" s="52"/>
      <c r="H7" s="7" t="s">
        <v>38</v>
      </c>
      <c r="I7" s="7" t="s">
        <v>39</v>
      </c>
      <c r="J7" s="53"/>
    </row>
    <row r="8" spans="1:16" x14ac:dyDescent="0.25">
      <c r="A8" s="22">
        <v>0</v>
      </c>
      <c r="B8" s="20">
        <v>1</v>
      </c>
      <c r="C8" s="23">
        <v>2</v>
      </c>
      <c r="D8" s="7">
        <v>3</v>
      </c>
      <c r="E8" s="23">
        <v>4</v>
      </c>
      <c r="F8" s="7">
        <v>5</v>
      </c>
      <c r="G8" s="7">
        <v>6</v>
      </c>
      <c r="H8" s="7">
        <v>7</v>
      </c>
      <c r="I8" s="23">
        <v>8</v>
      </c>
      <c r="J8" s="21">
        <v>9</v>
      </c>
    </row>
    <row r="9" spans="1:16" x14ac:dyDescent="0.25">
      <c r="A9" s="24" t="s">
        <v>40</v>
      </c>
      <c r="B9" s="25"/>
      <c r="C9" s="26" t="s">
        <v>41</v>
      </c>
      <c r="D9" s="27"/>
      <c r="E9" s="24" t="s">
        <v>227</v>
      </c>
      <c r="F9" s="27"/>
      <c r="G9" s="27"/>
      <c r="H9" s="27"/>
      <c r="I9" s="28">
        <f>SUMIFS(I10:I19,A10:A19,"P")</f>
        <v>0</v>
      </c>
      <c r="J9" s="29"/>
    </row>
    <row r="10" spans="1:16" ht="45" x14ac:dyDescent="0.25">
      <c r="A10" s="30" t="s">
        <v>43</v>
      </c>
      <c r="B10" s="54">
        <v>1</v>
      </c>
      <c r="C10" s="55" t="s">
        <v>62</v>
      </c>
      <c r="D10" s="54" t="s">
        <v>45</v>
      </c>
      <c r="E10" s="56" t="s">
        <v>63</v>
      </c>
      <c r="F10" s="57" t="s">
        <v>47</v>
      </c>
      <c r="G10" s="58">
        <v>107.73</v>
      </c>
      <c r="H10" s="59">
        <v>0</v>
      </c>
      <c r="I10" s="60">
        <f>ROUND(G10*H10,P4)</f>
        <v>0</v>
      </c>
      <c r="J10" s="57" t="s">
        <v>48</v>
      </c>
      <c r="O10" s="37">
        <f>I10*0.21</f>
        <v>0</v>
      </c>
      <c r="P10">
        <v>3</v>
      </c>
    </row>
    <row r="11" spans="1:16" x14ac:dyDescent="0.25">
      <c r="A11" s="30" t="s">
        <v>49</v>
      </c>
      <c r="B11" s="38"/>
      <c r="E11" s="39" t="s">
        <v>45</v>
      </c>
      <c r="J11" s="40"/>
    </row>
    <row r="12" spans="1:16" x14ac:dyDescent="0.25">
      <c r="A12" s="30" t="s">
        <v>50</v>
      </c>
      <c r="B12" s="38"/>
      <c r="E12" s="41" t="s">
        <v>228</v>
      </c>
      <c r="J12" s="40"/>
    </row>
    <row r="13" spans="1:16" ht="165" x14ac:dyDescent="0.25">
      <c r="A13" s="30" t="s">
        <v>52</v>
      </c>
      <c r="B13" s="38"/>
      <c r="E13" s="32" t="s">
        <v>61</v>
      </c>
      <c r="J13" s="40"/>
    </row>
    <row r="14" spans="1:16" x14ac:dyDescent="0.25">
      <c r="A14" s="30" t="s">
        <v>43</v>
      </c>
      <c r="B14" s="30">
        <v>2</v>
      </c>
      <c r="C14" s="31" t="s">
        <v>229</v>
      </c>
      <c r="D14" s="30" t="s">
        <v>45</v>
      </c>
      <c r="E14" s="32" t="s">
        <v>230</v>
      </c>
      <c r="F14" s="33" t="s">
        <v>231</v>
      </c>
      <c r="G14" s="34">
        <v>1</v>
      </c>
      <c r="H14" s="35">
        <v>0</v>
      </c>
      <c r="I14" s="36">
        <f>ROUND(G14*H14,P4)</f>
        <v>0</v>
      </c>
      <c r="J14" s="33" t="s">
        <v>48</v>
      </c>
      <c r="O14" s="37">
        <f>I14*0.21</f>
        <v>0</v>
      </c>
      <c r="P14">
        <v>3</v>
      </c>
    </row>
    <row r="15" spans="1:16" x14ac:dyDescent="0.25">
      <c r="A15" s="30" t="s">
        <v>49</v>
      </c>
      <c r="B15" s="38"/>
      <c r="E15" s="39" t="s">
        <v>45</v>
      </c>
      <c r="J15" s="40"/>
    </row>
    <row r="16" spans="1:16" ht="60" x14ac:dyDescent="0.25">
      <c r="A16" s="30" t="s">
        <v>52</v>
      </c>
      <c r="B16" s="38"/>
      <c r="E16" s="32" t="s">
        <v>232</v>
      </c>
      <c r="J16" s="40"/>
    </row>
    <row r="17" spans="1:16" x14ac:dyDescent="0.25">
      <c r="A17" s="30" t="s">
        <v>43</v>
      </c>
      <c r="B17" s="30">
        <v>3</v>
      </c>
      <c r="C17" s="31" t="s">
        <v>233</v>
      </c>
      <c r="D17" s="30" t="s">
        <v>45</v>
      </c>
      <c r="E17" s="32" t="s">
        <v>234</v>
      </c>
      <c r="F17" s="33" t="s">
        <v>117</v>
      </c>
      <c r="G17" s="34">
        <v>9</v>
      </c>
      <c r="H17" s="35">
        <v>0</v>
      </c>
      <c r="I17" s="36">
        <f>ROUND(G17*H17,P4)</f>
        <v>0</v>
      </c>
      <c r="J17" s="33" t="s">
        <v>48</v>
      </c>
      <c r="O17" s="37">
        <f>I17*0.21</f>
        <v>0</v>
      </c>
      <c r="P17">
        <v>3</v>
      </c>
    </row>
    <row r="18" spans="1:16" x14ac:dyDescent="0.25">
      <c r="A18" s="30" t="s">
        <v>49</v>
      </c>
      <c r="B18" s="38"/>
      <c r="E18" s="39" t="s">
        <v>45</v>
      </c>
      <c r="J18" s="40"/>
    </row>
    <row r="19" spans="1:16" ht="120" x14ac:dyDescent="0.25">
      <c r="A19" s="30" t="s">
        <v>52</v>
      </c>
      <c r="B19" s="38"/>
      <c r="E19" s="32" t="s">
        <v>235</v>
      </c>
      <c r="J19" s="40"/>
    </row>
    <row r="20" spans="1:16" x14ac:dyDescent="0.25">
      <c r="A20" s="24" t="s">
        <v>40</v>
      </c>
      <c r="B20" s="25"/>
      <c r="C20" s="26" t="s">
        <v>68</v>
      </c>
      <c r="D20" s="27"/>
      <c r="E20" s="24" t="s">
        <v>69</v>
      </c>
      <c r="F20" s="27"/>
      <c r="G20" s="27"/>
      <c r="H20" s="27"/>
      <c r="I20" s="28">
        <f>SUMIFS(I21:I28,A21:A28,"P")</f>
        <v>0</v>
      </c>
      <c r="J20" s="29"/>
    </row>
    <row r="21" spans="1:16" x14ac:dyDescent="0.25">
      <c r="A21" s="30" t="s">
        <v>43</v>
      </c>
      <c r="B21" s="54">
        <v>4</v>
      </c>
      <c r="C21" s="55" t="s">
        <v>236</v>
      </c>
      <c r="D21" s="54" t="s">
        <v>45</v>
      </c>
      <c r="E21" s="56" t="s">
        <v>237</v>
      </c>
      <c r="F21" s="57" t="s">
        <v>82</v>
      </c>
      <c r="G21" s="58">
        <v>59.85</v>
      </c>
      <c r="H21" s="59">
        <v>0</v>
      </c>
      <c r="I21" s="60">
        <f>ROUND(G21*H21,P4)</f>
        <v>0</v>
      </c>
      <c r="J21" s="57" t="s">
        <v>48</v>
      </c>
      <c r="O21" s="37">
        <f>I21*0.21</f>
        <v>0</v>
      </c>
      <c r="P21">
        <v>3</v>
      </c>
    </row>
    <row r="22" spans="1:16" x14ac:dyDescent="0.25">
      <c r="A22" s="30" t="s">
        <v>49</v>
      </c>
      <c r="B22" s="38"/>
      <c r="E22" s="39" t="s">
        <v>45</v>
      </c>
      <c r="J22" s="40"/>
    </row>
    <row r="23" spans="1:16" x14ac:dyDescent="0.25">
      <c r="A23" s="30" t="s">
        <v>50</v>
      </c>
      <c r="B23" s="38"/>
      <c r="E23" s="41" t="s">
        <v>238</v>
      </c>
      <c r="J23" s="40"/>
    </row>
    <row r="24" spans="1:16" ht="409.5" x14ac:dyDescent="0.25">
      <c r="A24" s="30" t="s">
        <v>52</v>
      </c>
      <c r="B24" s="38"/>
      <c r="E24" s="32" t="s">
        <v>239</v>
      </c>
      <c r="J24" s="40"/>
    </row>
    <row r="25" spans="1:16" x14ac:dyDescent="0.25">
      <c r="A25" s="30" t="s">
        <v>43</v>
      </c>
      <c r="B25" s="54">
        <v>5</v>
      </c>
      <c r="C25" s="55" t="s">
        <v>211</v>
      </c>
      <c r="D25" s="54" t="s">
        <v>45</v>
      </c>
      <c r="E25" s="56" t="s">
        <v>212</v>
      </c>
      <c r="F25" s="57" t="s">
        <v>82</v>
      </c>
      <c r="G25" s="58">
        <v>59.85</v>
      </c>
      <c r="H25" s="59">
        <v>0</v>
      </c>
      <c r="I25" s="60">
        <f>ROUND(G25*H25,P4)</f>
        <v>0</v>
      </c>
      <c r="J25" s="57" t="s">
        <v>48</v>
      </c>
      <c r="O25" s="37">
        <f>I25*0.21</f>
        <v>0</v>
      </c>
      <c r="P25">
        <v>3</v>
      </c>
    </row>
    <row r="26" spans="1:16" x14ac:dyDescent="0.25">
      <c r="A26" s="30" t="s">
        <v>49</v>
      </c>
      <c r="B26" s="38"/>
      <c r="E26" s="39" t="s">
        <v>45</v>
      </c>
      <c r="J26" s="40"/>
    </row>
    <row r="27" spans="1:16" x14ac:dyDescent="0.25">
      <c r="A27" s="30" t="s">
        <v>50</v>
      </c>
      <c r="B27" s="38"/>
      <c r="E27" s="41" t="s">
        <v>238</v>
      </c>
      <c r="J27" s="40"/>
    </row>
    <row r="28" spans="1:16" ht="360" x14ac:dyDescent="0.25">
      <c r="A28" s="30" t="s">
        <v>52</v>
      </c>
      <c r="B28" s="38"/>
      <c r="E28" s="32" t="s">
        <v>214</v>
      </c>
      <c r="J28" s="40"/>
    </row>
    <row r="29" spans="1:16" x14ac:dyDescent="0.25">
      <c r="A29" s="24" t="s">
        <v>40</v>
      </c>
      <c r="B29" s="25"/>
      <c r="C29" s="26" t="s">
        <v>240</v>
      </c>
      <c r="D29" s="27"/>
      <c r="E29" s="24" t="s">
        <v>241</v>
      </c>
      <c r="F29" s="27"/>
      <c r="G29" s="27"/>
      <c r="H29" s="27"/>
      <c r="I29" s="28">
        <f>SUMIFS(I30:I76,A30:A76,"P")</f>
        <v>0</v>
      </c>
      <c r="J29" s="29"/>
    </row>
    <row r="30" spans="1:16" x14ac:dyDescent="0.25">
      <c r="A30" s="30" t="s">
        <v>43</v>
      </c>
      <c r="B30" s="30">
        <v>6</v>
      </c>
      <c r="C30" s="31" t="s">
        <v>242</v>
      </c>
      <c r="D30" s="30" t="s">
        <v>45</v>
      </c>
      <c r="E30" s="32" t="s">
        <v>243</v>
      </c>
      <c r="F30" s="33" t="s">
        <v>72</v>
      </c>
      <c r="G30" s="34">
        <v>700</v>
      </c>
      <c r="H30" s="35">
        <v>0</v>
      </c>
      <c r="I30" s="36">
        <f>ROUND(G30*H30,P4)</f>
        <v>0</v>
      </c>
      <c r="J30" s="33" t="s">
        <v>48</v>
      </c>
      <c r="O30" s="37">
        <f>I30*0.21</f>
        <v>0</v>
      </c>
      <c r="P30">
        <v>3</v>
      </c>
    </row>
    <row r="31" spans="1:16" x14ac:dyDescent="0.25">
      <c r="A31" s="30" t="s">
        <v>49</v>
      </c>
      <c r="B31" s="38"/>
      <c r="E31" s="39" t="s">
        <v>45</v>
      </c>
      <c r="J31" s="40"/>
    </row>
    <row r="32" spans="1:16" ht="90" x14ac:dyDescent="0.25">
      <c r="A32" s="30" t="s">
        <v>52</v>
      </c>
      <c r="B32" s="38"/>
      <c r="E32" s="32" t="s">
        <v>244</v>
      </c>
      <c r="J32" s="40"/>
    </row>
    <row r="33" spans="1:16" x14ac:dyDescent="0.25">
      <c r="A33" s="30" t="s">
        <v>43</v>
      </c>
      <c r="B33" s="30">
        <v>7</v>
      </c>
      <c r="C33" s="31" t="s">
        <v>245</v>
      </c>
      <c r="D33" s="30" t="s">
        <v>45</v>
      </c>
      <c r="E33" s="32" t="s">
        <v>246</v>
      </c>
      <c r="F33" s="33" t="s">
        <v>72</v>
      </c>
      <c r="G33" s="34">
        <v>50</v>
      </c>
      <c r="H33" s="35">
        <v>0</v>
      </c>
      <c r="I33" s="36">
        <f>ROUND(G33*H33,P4)</f>
        <v>0</v>
      </c>
      <c r="J33" s="33" t="s">
        <v>48</v>
      </c>
      <c r="O33" s="37">
        <f>I33*0.21</f>
        <v>0</v>
      </c>
      <c r="P33">
        <v>3</v>
      </c>
    </row>
    <row r="34" spans="1:16" x14ac:dyDescent="0.25">
      <c r="A34" s="30" t="s">
        <v>49</v>
      </c>
      <c r="B34" s="38"/>
      <c r="E34" s="39" t="s">
        <v>45</v>
      </c>
      <c r="J34" s="40"/>
    </row>
    <row r="35" spans="1:16" ht="90" x14ac:dyDescent="0.25">
      <c r="A35" s="30" t="s">
        <v>52</v>
      </c>
      <c r="B35" s="38"/>
      <c r="E35" s="32" t="s">
        <v>244</v>
      </c>
      <c r="J35" s="40"/>
    </row>
    <row r="36" spans="1:16" x14ac:dyDescent="0.25">
      <c r="A36" s="30" t="s">
        <v>43</v>
      </c>
      <c r="B36" s="30">
        <v>8</v>
      </c>
      <c r="C36" s="31" t="s">
        <v>247</v>
      </c>
      <c r="D36" s="30" t="s">
        <v>248</v>
      </c>
      <c r="E36" s="32" t="s">
        <v>249</v>
      </c>
      <c r="F36" s="33" t="s">
        <v>72</v>
      </c>
      <c r="G36" s="34">
        <v>18</v>
      </c>
      <c r="H36" s="35">
        <v>0</v>
      </c>
      <c r="I36" s="36">
        <f>ROUND(G36*H36,P4)</f>
        <v>0</v>
      </c>
      <c r="J36" s="33" t="s">
        <v>48</v>
      </c>
      <c r="O36" s="37">
        <f>I36*0.21</f>
        <v>0</v>
      </c>
      <c r="P36">
        <v>3</v>
      </c>
    </row>
    <row r="37" spans="1:16" x14ac:dyDescent="0.25">
      <c r="A37" s="30" t="s">
        <v>49</v>
      </c>
      <c r="B37" s="38"/>
      <c r="E37" s="39" t="s">
        <v>45</v>
      </c>
      <c r="J37" s="40"/>
    </row>
    <row r="38" spans="1:16" ht="105" x14ac:dyDescent="0.25">
      <c r="A38" s="30" t="s">
        <v>52</v>
      </c>
      <c r="B38" s="38"/>
      <c r="E38" s="32" t="s">
        <v>250</v>
      </c>
      <c r="J38" s="40"/>
    </row>
    <row r="39" spans="1:16" x14ac:dyDescent="0.25">
      <c r="A39" s="30" t="s">
        <v>43</v>
      </c>
      <c r="B39" s="30">
        <v>9</v>
      </c>
      <c r="C39" s="31" t="s">
        <v>251</v>
      </c>
      <c r="D39" s="30" t="s">
        <v>248</v>
      </c>
      <c r="E39" s="32" t="s">
        <v>252</v>
      </c>
      <c r="F39" s="33" t="s">
        <v>72</v>
      </c>
      <c r="G39" s="34">
        <v>285</v>
      </c>
      <c r="H39" s="35">
        <v>0</v>
      </c>
      <c r="I39" s="36">
        <f>ROUND(G39*H39,P4)</f>
        <v>0</v>
      </c>
      <c r="J39" s="33" t="s">
        <v>48</v>
      </c>
      <c r="O39" s="37">
        <f>I39*0.21</f>
        <v>0</v>
      </c>
      <c r="P39">
        <v>3</v>
      </c>
    </row>
    <row r="40" spans="1:16" x14ac:dyDescent="0.25">
      <c r="A40" s="30" t="s">
        <v>49</v>
      </c>
      <c r="B40" s="38"/>
      <c r="E40" s="39" t="s">
        <v>45</v>
      </c>
      <c r="J40" s="40"/>
    </row>
    <row r="41" spans="1:16" ht="105" x14ac:dyDescent="0.25">
      <c r="A41" s="30" t="s">
        <v>52</v>
      </c>
      <c r="B41" s="38"/>
      <c r="E41" s="32" t="s">
        <v>250</v>
      </c>
      <c r="J41" s="40"/>
    </row>
    <row r="42" spans="1:16" x14ac:dyDescent="0.25">
      <c r="A42" s="30" t="s">
        <v>43</v>
      </c>
      <c r="B42" s="30">
        <v>10</v>
      </c>
      <c r="C42" s="31" t="s">
        <v>253</v>
      </c>
      <c r="D42" s="30" t="s">
        <v>45</v>
      </c>
      <c r="E42" s="32" t="s">
        <v>254</v>
      </c>
      <c r="F42" s="33" t="s">
        <v>72</v>
      </c>
      <c r="G42" s="34">
        <v>61.5</v>
      </c>
      <c r="H42" s="35">
        <v>0</v>
      </c>
      <c r="I42" s="36">
        <f>ROUND(G42*H42,P4)</f>
        <v>0</v>
      </c>
      <c r="J42" s="33" t="s">
        <v>48</v>
      </c>
      <c r="O42" s="37">
        <f>I42*0.21</f>
        <v>0</v>
      </c>
      <c r="P42">
        <v>3</v>
      </c>
    </row>
    <row r="43" spans="1:16" x14ac:dyDescent="0.25">
      <c r="A43" s="30" t="s">
        <v>49</v>
      </c>
      <c r="B43" s="38"/>
      <c r="E43" s="39" t="s">
        <v>45</v>
      </c>
      <c r="J43" s="40"/>
    </row>
    <row r="44" spans="1:16" ht="105" x14ac:dyDescent="0.25">
      <c r="A44" s="30" t="s">
        <v>52</v>
      </c>
      <c r="B44" s="38"/>
      <c r="E44" s="32" t="s">
        <v>250</v>
      </c>
      <c r="J44" s="40"/>
    </row>
    <row r="45" spans="1:16" ht="30" x14ac:dyDescent="0.25">
      <c r="A45" s="30" t="s">
        <v>43</v>
      </c>
      <c r="B45" s="30">
        <v>11</v>
      </c>
      <c r="C45" s="31" t="s">
        <v>255</v>
      </c>
      <c r="D45" s="30" t="s">
        <v>45</v>
      </c>
      <c r="E45" s="32" t="s">
        <v>256</v>
      </c>
      <c r="F45" s="33" t="s">
        <v>72</v>
      </c>
      <c r="G45" s="34">
        <v>363.75</v>
      </c>
      <c r="H45" s="35">
        <v>0</v>
      </c>
      <c r="I45" s="36">
        <f>ROUND(G45*H45,P4)</f>
        <v>0</v>
      </c>
      <c r="J45" s="33" t="s">
        <v>48</v>
      </c>
      <c r="O45" s="37">
        <f>I45*0.21</f>
        <v>0</v>
      </c>
      <c r="P45">
        <v>3</v>
      </c>
    </row>
    <row r="46" spans="1:16" x14ac:dyDescent="0.25">
      <c r="A46" s="30" t="s">
        <v>49</v>
      </c>
      <c r="B46" s="38"/>
      <c r="E46" s="39" t="s">
        <v>45</v>
      </c>
      <c r="J46" s="40"/>
    </row>
    <row r="47" spans="1:16" ht="105" x14ac:dyDescent="0.25">
      <c r="A47" s="30" t="s">
        <v>52</v>
      </c>
      <c r="B47" s="38"/>
      <c r="E47" s="32" t="s">
        <v>250</v>
      </c>
      <c r="J47" s="40"/>
    </row>
    <row r="48" spans="1:16" x14ac:dyDescent="0.25">
      <c r="A48" s="30" t="s">
        <v>43</v>
      </c>
      <c r="B48" s="30">
        <v>12</v>
      </c>
      <c r="C48" s="31" t="s">
        <v>257</v>
      </c>
      <c r="D48" s="30" t="s">
        <v>45</v>
      </c>
      <c r="E48" s="32" t="s">
        <v>258</v>
      </c>
      <c r="F48" s="33" t="s">
        <v>72</v>
      </c>
      <c r="G48" s="34">
        <v>327.5</v>
      </c>
      <c r="H48" s="35">
        <v>0</v>
      </c>
      <c r="I48" s="36">
        <f>ROUND(G48*H48,P4)</f>
        <v>0</v>
      </c>
      <c r="J48" s="33" t="s">
        <v>48</v>
      </c>
      <c r="O48" s="37">
        <f>I48*0.21</f>
        <v>0</v>
      </c>
      <c r="P48">
        <v>3</v>
      </c>
    </row>
    <row r="49" spans="1:16" x14ac:dyDescent="0.25">
      <c r="A49" s="30" t="s">
        <v>49</v>
      </c>
      <c r="B49" s="38"/>
      <c r="E49" s="39" t="s">
        <v>45</v>
      </c>
      <c r="J49" s="40"/>
    </row>
    <row r="50" spans="1:16" ht="135" x14ac:dyDescent="0.25">
      <c r="A50" s="30" t="s">
        <v>52</v>
      </c>
      <c r="B50" s="38"/>
      <c r="E50" s="32" t="s">
        <v>259</v>
      </c>
      <c r="J50" s="40"/>
    </row>
    <row r="51" spans="1:16" ht="30" x14ac:dyDescent="0.25">
      <c r="A51" s="30" t="s">
        <v>43</v>
      </c>
      <c r="B51" s="30">
        <v>13</v>
      </c>
      <c r="C51" s="31" t="s">
        <v>260</v>
      </c>
      <c r="D51" s="30" t="s">
        <v>45</v>
      </c>
      <c r="E51" s="32" t="s">
        <v>261</v>
      </c>
      <c r="F51" s="33" t="s">
        <v>117</v>
      </c>
      <c r="G51" s="34">
        <v>1</v>
      </c>
      <c r="H51" s="35">
        <v>0</v>
      </c>
      <c r="I51" s="36">
        <f>ROUND(G51*H51,P4)</f>
        <v>0</v>
      </c>
      <c r="J51" s="33" t="s">
        <v>48</v>
      </c>
      <c r="O51" s="37">
        <f>I51*0.21</f>
        <v>0</v>
      </c>
      <c r="P51">
        <v>3</v>
      </c>
    </row>
    <row r="52" spans="1:16" x14ac:dyDescent="0.25">
      <c r="A52" s="30" t="s">
        <v>49</v>
      </c>
      <c r="B52" s="38"/>
      <c r="E52" s="39" t="s">
        <v>45</v>
      </c>
      <c r="J52" s="40"/>
    </row>
    <row r="53" spans="1:16" ht="120" x14ac:dyDescent="0.25">
      <c r="A53" s="30" t="s">
        <v>52</v>
      </c>
      <c r="B53" s="38"/>
      <c r="E53" s="32" t="s">
        <v>262</v>
      </c>
      <c r="J53" s="40"/>
    </row>
    <row r="54" spans="1:16" x14ac:dyDescent="0.25">
      <c r="A54" s="30" t="s">
        <v>43</v>
      </c>
      <c r="B54" s="30">
        <v>14</v>
      </c>
      <c r="C54" s="31" t="s">
        <v>263</v>
      </c>
      <c r="D54" s="30" t="s">
        <v>45</v>
      </c>
      <c r="E54" s="32" t="s">
        <v>264</v>
      </c>
      <c r="F54" s="33" t="s">
        <v>117</v>
      </c>
      <c r="G54" s="34">
        <v>9</v>
      </c>
      <c r="H54" s="35">
        <v>0</v>
      </c>
      <c r="I54" s="36">
        <f>ROUND(G54*H54,P4)</f>
        <v>0</v>
      </c>
      <c r="J54" s="33" t="s">
        <v>48</v>
      </c>
      <c r="O54" s="37">
        <f>I54*0.21</f>
        <v>0</v>
      </c>
      <c r="P54">
        <v>3</v>
      </c>
    </row>
    <row r="55" spans="1:16" x14ac:dyDescent="0.25">
      <c r="A55" s="30" t="s">
        <v>49</v>
      </c>
      <c r="B55" s="38"/>
      <c r="E55" s="39" t="s">
        <v>45</v>
      </c>
      <c r="J55" s="40"/>
    </row>
    <row r="56" spans="1:16" ht="105" x14ac:dyDescent="0.25">
      <c r="A56" s="30" t="s">
        <v>52</v>
      </c>
      <c r="B56" s="38"/>
      <c r="E56" s="32" t="s">
        <v>265</v>
      </c>
      <c r="J56" s="40"/>
    </row>
    <row r="57" spans="1:16" x14ac:dyDescent="0.25">
      <c r="A57" s="30" t="s">
        <v>43</v>
      </c>
      <c r="B57" s="30">
        <v>15</v>
      </c>
      <c r="C57" s="31" t="s">
        <v>266</v>
      </c>
      <c r="D57" s="30" t="s">
        <v>45</v>
      </c>
      <c r="E57" s="32" t="s">
        <v>267</v>
      </c>
      <c r="F57" s="33" t="s">
        <v>117</v>
      </c>
      <c r="G57" s="34">
        <v>2</v>
      </c>
      <c r="H57" s="35">
        <v>0</v>
      </c>
      <c r="I57" s="36">
        <f>ROUND(G57*H57,P4)</f>
        <v>0</v>
      </c>
      <c r="J57" s="33" t="s">
        <v>48</v>
      </c>
      <c r="O57" s="37">
        <f>I57*0.21</f>
        <v>0</v>
      </c>
      <c r="P57">
        <v>3</v>
      </c>
    </row>
    <row r="58" spans="1:16" x14ac:dyDescent="0.25">
      <c r="A58" s="30" t="s">
        <v>49</v>
      </c>
      <c r="B58" s="38"/>
      <c r="E58" s="39" t="s">
        <v>45</v>
      </c>
      <c r="J58" s="40"/>
    </row>
    <row r="59" spans="1:16" ht="135" x14ac:dyDescent="0.25">
      <c r="A59" s="30" t="s">
        <v>52</v>
      </c>
      <c r="B59" s="38"/>
      <c r="E59" s="32" t="s">
        <v>268</v>
      </c>
      <c r="J59" s="40"/>
    </row>
    <row r="60" spans="1:16" x14ac:dyDescent="0.25">
      <c r="A60" s="30" t="s">
        <v>43</v>
      </c>
      <c r="B60" s="30">
        <v>16</v>
      </c>
      <c r="C60" s="31" t="s">
        <v>269</v>
      </c>
      <c r="D60" s="30" t="s">
        <v>45</v>
      </c>
      <c r="E60" s="32" t="s">
        <v>270</v>
      </c>
      <c r="F60" s="33" t="s">
        <v>117</v>
      </c>
      <c r="G60" s="34">
        <v>9</v>
      </c>
      <c r="H60" s="35">
        <v>0</v>
      </c>
      <c r="I60" s="36">
        <f>ROUND(G60*H60,P4)</f>
        <v>0</v>
      </c>
      <c r="J60" s="33" t="s">
        <v>48</v>
      </c>
      <c r="O60" s="37">
        <f>I60*0.21</f>
        <v>0</v>
      </c>
      <c r="P60">
        <v>3</v>
      </c>
    </row>
    <row r="61" spans="1:16" x14ac:dyDescent="0.25">
      <c r="A61" s="30" t="s">
        <v>49</v>
      </c>
      <c r="B61" s="38"/>
      <c r="E61" s="39" t="s">
        <v>45</v>
      </c>
      <c r="J61" s="40"/>
    </row>
    <row r="62" spans="1:16" ht="45" x14ac:dyDescent="0.25">
      <c r="A62" s="30" t="s">
        <v>50</v>
      </c>
      <c r="B62" s="38"/>
      <c r="E62" s="41" t="s">
        <v>271</v>
      </c>
      <c r="J62" s="40"/>
    </row>
    <row r="63" spans="1:16" ht="180" x14ac:dyDescent="0.25">
      <c r="A63" s="30" t="s">
        <v>52</v>
      </c>
      <c r="B63" s="38"/>
      <c r="E63" s="32" t="s">
        <v>272</v>
      </c>
      <c r="J63" s="40"/>
    </row>
    <row r="64" spans="1:16" x14ac:dyDescent="0.25">
      <c r="A64" s="30" t="s">
        <v>43</v>
      </c>
      <c r="B64" s="30">
        <v>17</v>
      </c>
      <c r="C64" s="31" t="s">
        <v>273</v>
      </c>
      <c r="D64" s="30" t="s">
        <v>45</v>
      </c>
      <c r="E64" s="32" t="s">
        <v>274</v>
      </c>
      <c r="F64" s="33" t="s">
        <v>117</v>
      </c>
      <c r="G64" s="34">
        <v>9</v>
      </c>
      <c r="H64" s="35">
        <v>0</v>
      </c>
      <c r="I64" s="36">
        <f>ROUND(G64*H64,P4)</f>
        <v>0</v>
      </c>
      <c r="J64" s="33" t="s">
        <v>48</v>
      </c>
      <c r="O64" s="37">
        <f>I64*0.21</f>
        <v>0</v>
      </c>
      <c r="P64">
        <v>3</v>
      </c>
    </row>
    <row r="65" spans="1:16" x14ac:dyDescent="0.25">
      <c r="A65" s="30" t="s">
        <v>49</v>
      </c>
      <c r="B65" s="38"/>
      <c r="E65" s="39" t="s">
        <v>45</v>
      </c>
      <c r="J65" s="40"/>
    </row>
    <row r="66" spans="1:16" ht="45" x14ac:dyDescent="0.25">
      <c r="A66" s="30" t="s">
        <v>50</v>
      </c>
      <c r="B66" s="38"/>
      <c r="E66" s="41" t="s">
        <v>271</v>
      </c>
      <c r="J66" s="40"/>
    </row>
    <row r="67" spans="1:16" ht="150" x14ac:dyDescent="0.25">
      <c r="A67" s="30" t="s">
        <v>52</v>
      </c>
      <c r="B67" s="38"/>
      <c r="E67" s="32" t="s">
        <v>275</v>
      </c>
      <c r="J67" s="40"/>
    </row>
    <row r="68" spans="1:16" x14ac:dyDescent="0.25">
      <c r="A68" s="30" t="s">
        <v>43</v>
      </c>
      <c r="B68" s="30">
        <v>18</v>
      </c>
      <c r="C68" s="31" t="s">
        <v>276</v>
      </c>
      <c r="D68" s="30" t="s">
        <v>45</v>
      </c>
      <c r="E68" s="32" t="s">
        <v>277</v>
      </c>
      <c r="F68" s="33" t="s">
        <v>72</v>
      </c>
      <c r="G68" s="34">
        <v>315</v>
      </c>
      <c r="H68" s="35">
        <v>0</v>
      </c>
      <c r="I68" s="36">
        <f>ROUND(G68*H68,P4)</f>
        <v>0</v>
      </c>
      <c r="J68" s="33" t="s">
        <v>48</v>
      </c>
      <c r="O68" s="37">
        <f>I68*0.21</f>
        <v>0</v>
      </c>
      <c r="P68">
        <v>3</v>
      </c>
    </row>
    <row r="69" spans="1:16" x14ac:dyDescent="0.25">
      <c r="A69" s="30" t="s">
        <v>49</v>
      </c>
      <c r="B69" s="38"/>
      <c r="E69" s="39" t="s">
        <v>45</v>
      </c>
      <c r="J69" s="40"/>
    </row>
    <row r="70" spans="1:16" ht="225" x14ac:dyDescent="0.25">
      <c r="A70" s="30" t="s">
        <v>52</v>
      </c>
      <c r="B70" s="38"/>
      <c r="E70" s="32" t="s">
        <v>278</v>
      </c>
      <c r="J70" s="40"/>
    </row>
    <row r="71" spans="1:16" ht="30" x14ac:dyDescent="0.25">
      <c r="A71" s="30" t="s">
        <v>43</v>
      </c>
      <c r="B71" s="30">
        <v>19</v>
      </c>
      <c r="C71" s="31" t="s">
        <v>279</v>
      </c>
      <c r="D71" s="30" t="s">
        <v>45</v>
      </c>
      <c r="E71" s="32" t="s">
        <v>280</v>
      </c>
      <c r="F71" s="33" t="s">
        <v>72</v>
      </c>
      <c r="G71" s="34">
        <v>333</v>
      </c>
      <c r="H71" s="35">
        <v>0</v>
      </c>
      <c r="I71" s="36">
        <f>ROUND(G71*H71,P4)</f>
        <v>0</v>
      </c>
      <c r="J71" s="33" t="s">
        <v>48</v>
      </c>
      <c r="O71" s="37">
        <f>I71*0.21</f>
        <v>0</v>
      </c>
      <c r="P71">
        <v>3</v>
      </c>
    </row>
    <row r="72" spans="1:16" x14ac:dyDescent="0.25">
      <c r="A72" s="30" t="s">
        <v>49</v>
      </c>
      <c r="B72" s="38"/>
      <c r="E72" s="39" t="s">
        <v>45</v>
      </c>
      <c r="J72" s="40"/>
    </row>
    <row r="73" spans="1:16" ht="195" x14ac:dyDescent="0.25">
      <c r="A73" s="30" t="s">
        <v>52</v>
      </c>
      <c r="B73" s="38"/>
      <c r="E73" s="32" t="s">
        <v>281</v>
      </c>
      <c r="J73" s="40"/>
    </row>
    <row r="74" spans="1:16" ht="30" x14ac:dyDescent="0.25">
      <c r="A74" s="30" t="s">
        <v>43</v>
      </c>
      <c r="B74" s="30">
        <v>20</v>
      </c>
      <c r="C74" s="31" t="s">
        <v>282</v>
      </c>
      <c r="D74" s="30" t="s">
        <v>45</v>
      </c>
      <c r="E74" s="32" t="s">
        <v>283</v>
      </c>
      <c r="F74" s="33" t="s">
        <v>72</v>
      </c>
      <c r="G74" s="34">
        <v>333</v>
      </c>
      <c r="H74" s="35">
        <v>0</v>
      </c>
      <c r="I74" s="36">
        <f>ROUND(G74*H74,P4)</f>
        <v>0</v>
      </c>
      <c r="J74" s="33" t="s">
        <v>48</v>
      </c>
      <c r="O74" s="37">
        <f>I74*0.21</f>
        <v>0</v>
      </c>
      <c r="P74">
        <v>3</v>
      </c>
    </row>
    <row r="75" spans="1:16" x14ac:dyDescent="0.25">
      <c r="A75" s="30" t="s">
        <v>49</v>
      </c>
      <c r="B75" s="38"/>
      <c r="E75" s="39" t="s">
        <v>45</v>
      </c>
      <c r="J75" s="40"/>
    </row>
    <row r="76" spans="1:16" ht="150" x14ac:dyDescent="0.25">
      <c r="A76" s="30" t="s">
        <v>52</v>
      </c>
      <c r="B76" s="38"/>
      <c r="E76" s="32" t="s">
        <v>284</v>
      </c>
      <c r="J76" s="40"/>
    </row>
    <row r="77" spans="1:16" x14ac:dyDescent="0.25">
      <c r="A77" s="24" t="s">
        <v>40</v>
      </c>
      <c r="B77" s="25"/>
      <c r="C77" s="26" t="s">
        <v>285</v>
      </c>
      <c r="D77" s="27"/>
      <c r="E77" s="24" t="s">
        <v>286</v>
      </c>
      <c r="F77" s="27"/>
      <c r="G77" s="27"/>
      <c r="H77" s="27"/>
      <c r="I77" s="28">
        <f>SUMIFS(I78:I83,A78:A83,"P")</f>
        <v>0</v>
      </c>
      <c r="J77" s="29"/>
    </row>
    <row r="78" spans="1:16" ht="30" x14ac:dyDescent="0.25">
      <c r="A78" s="30" t="s">
        <v>43</v>
      </c>
      <c r="B78" s="30">
        <v>21</v>
      </c>
      <c r="C78" s="31" t="s">
        <v>287</v>
      </c>
      <c r="D78" s="30" t="s">
        <v>45</v>
      </c>
      <c r="E78" s="32" t="s">
        <v>288</v>
      </c>
      <c r="F78" s="33" t="s">
        <v>289</v>
      </c>
      <c r="G78" s="34">
        <v>8</v>
      </c>
      <c r="H78" s="35">
        <v>0</v>
      </c>
      <c r="I78" s="36">
        <f>ROUND(G78*H78,P4)</f>
        <v>0</v>
      </c>
      <c r="J78" s="33" t="s">
        <v>48</v>
      </c>
      <c r="O78" s="37">
        <f>I78*0.21</f>
        <v>0</v>
      </c>
      <c r="P78">
        <v>3</v>
      </c>
    </row>
    <row r="79" spans="1:16" x14ac:dyDescent="0.25">
      <c r="A79" s="30" t="s">
        <v>49</v>
      </c>
      <c r="B79" s="38"/>
      <c r="E79" s="39" t="s">
        <v>45</v>
      </c>
      <c r="J79" s="40"/>
    </row>
    <row r="80" spans="1:16" x14ac:dyDescent="0.25">
      <c r="A80" s="30" t="s">
        <v>52</v>
      </c>
      <c r="B80" s="38"/>
      <c r="E80" s="39" t="s">
        <v>45</v>
      </c>
      <c r="J80" s="40"/>
    </row>
    <row r="81" spans="1:16" ht="30" x14ac:dyDescent="0.25">
      <c r="A81" s="30" t="s">
        <v>43</v>
      </c>
      <c r="B81" s="30">
        <v>22</v>
      </c>
      <c r="C81" s="31" t="s">
        <v>290</v>
      </c>
      <c r="D81" s="30" t="s">
        <v>45</v>
      </c>
      <c r="E81" s="32" t="s">
        <v>291</v>
      </c>
      <c r="F81" s="33" t="s">
        <v>289</v>
      </c>
      <c r="G81" s="34">
        <v>1</v>
      </c>
      <c r="H81" s="35">
        <v>0</v>
      </c>
      <c r="I81" s="36">
        <f>ROUND(G81*H81,P4)</f>
        <v>0</v>
      </c>
      <c r="J81" s="33" t="s">
        <v>48</v>
      </c>
      <c r="O81" s="37">
        <f>I81*0.21</f>
        <v>0</v>
      </c>
      <c r="P81">
        <v>3</v>
      </c>
    </row>
    <row r="82" spans="1:16" x14ac:dyDescent="0.25">
      <c r="A82" s="30" t="s">
        <v>49</v>
      </c>
      <c r="B82" s="38"/>
      <c r="E82" s="39" t="s">
        <v>45</v>
      </c>
      <c r="J82" s="40"/>
    </row>
    <row r="83" spans="1:16" x14ac:dyDescent="0.25">
      <c r="A83" s="30" t="s">
        <v>52</v>
      </c>
      <c r="B83" s="42"/>
      <c r="C83" s="43"/>
      <c r="D83" s="43"/>
      <c r="E83" s="45" t="s">
        <v>45</v>
      </c>
      <c r="F83" s="43"/>
      <c r="G83" s="43"/>
      <c r="H83" s="43"/>
      <c r="I83" s="43"/>
      <c r="J83" s="44"/>
    </row>
  </sheetData>
  <sheetProtection algorithmName="SHA-512" hashValue="rhFHe0JtqQPvo/vz+kZgyyeixlv/TTCn6YxnKErAqTLtpQ6XTdyuPbNQB/GZ/hER5ITRfQ/zn3CwpOa+cCzhmg==" saltValue="byCqhEA9ThX73ZKoSViCCg==" spinCount="100000" sheet="1" objects="1" scenarios="1"/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18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5</v>
      </c>
    </row>
    <row r="2" spans="1:16" ht="20.25" x14ac:dyDescent="0.25">
      <c r="A2" s="1"/>
      <c r="B2" s="14"/>
      <c r="C2" s="3"/>
      <c r="D2" s="3"/>
      <c r="E2" s="4" t="s">
        <v>19</v>
      </c>
      <c r="F2" s="3"/>
      <c r="G2" s="3"/>
      <c r="H2" s="3"/>
      <c r="I2" s="3"/>
      <c r="J2" s="15"/>
    </row>
    <row r="3" spans="1:16" x14ac:dyDescent="0.25">
      <c r="A3" s="3" t="s">
        <v>20</v>
      </c>
      <c r="B3" s="16" t="s">
        <v>21</v>
      </c>
      <c r="C3" s="48" t="s">
        <v>22</v>
      </c>
      <c r="D3" s="49"/>
      <c r="E3" s="17" t="s">
        <v>23</v>
      </c>
      <c r="F3" s="3"/>
      <c r="G3" s="3"/>
      <c r="H3" s="18" t="s">
        <v>17</v>
      </c>
      <c r="I3" s="19">
        <f>SUMIFS(I9:I18,A9:A18,"SD")</f>
        <v>0</v>
      </c>
      <c r="J3" s="15"/>
      <c r="O3">
        <v>0</v>
      </c>
      <c r="P3">
        <v>2</v>
      </c>
    </row>
    <row r="4" spans="1:16" x14ac:dyDescent="0.25">
      <c r="A4" s="3" t="s">
        <v>24</v>
      </c>
      <c r="B4" s="16" t="s">
        <v>25</v>
      </c>
      <c r="C4" s="48" t="s">
        <v>26</v>
      </c>
      <c r="D4" s="49"/>
      <c r="E4" s="17" t="s">
        <v>26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25">
      <c r="A5" s="3" t="s">
        <v>27</v>
      </c>
      <c r="B5" s="16" t="s">
        <v>28</v>
      </c>
      <c r="C5" s="48" t="s">
        <v>17</v>
      </c>
      <c r="D5" s="49"/>
      <c r="E5" s="17" t="s">
        <v>18</v>
      </c>
      <c r="F5" s="3"/>
      <c r="G5" s="3"/>
      <c r="H5" s="3"/>
      <c r="I5" s="3"/>
      <c r="J5" s="15"/>
      <c r="O5">
        <v>0.21</v>
      </c>
    </row>
    <row r="6" spans="1:16" x14ac:dyDescent="0.25">
      <c r="A6" s="50" t="s">
        <v>29</v>
      </c>
      <c r="B6" s="51" t="s">
        <v>30</v>
      </c>
      <c r="C6" s="52" t="s">
        <v>31</v>
      </c>
      <c r="D6" s="52" t="s">
        <v>32</v>
      </c>
      <c r="E6" s="52" t="s">
        <v>33</v>
      </c>
      <c r="F6" s="52" t="s">
        <v>34</v>
      </c>
      <c r="G6" s="52" t="s">
        <v>35</v>
      </c>
      <c r="H6" s="52" t="s">
        <v>36</v>
      </c>
      <c r="I6" s="52"/>
      <c r="J6" s="53" t="s">
        <v>37</v>
      </c>
    </row>
    <row r="7" spans="1:16" x14ac:dyDescent="0.25">
      <c r="A7" s="50"/>
      <c r="B7" s="51"/>
      <c r="C7" s="52"/>
      <c r="D7" s="52"/>
      <c r="E7" s="52"/>
      <c r="F7" s="52"/>
      <c r="G7" s="52"/>
      <c r="H7" s="7" t="s">
        <v>38</v>
      </c>
      <c r="I7" s="7" t="s">
        <v>39</v>
      </c>
      <c r="J7" s="53"/>
    </row>
    <row r="8" spans="1:16" x14ac:dyDescent="0.25">
      <c r="A8" s="22">
        <v>0</v>
      </c>
      <c r="B8" s="20">
        <v>1</v>
      </c>
      <c r="C8" s="23">
        <v>2</v>
      </c>
      <c r="D8" s="7">
        <v>3</v>
      </c>
      <c r="E8" s="23">
        <v>4</v>
      </c>
      <c r="F8" s="7">
        <v>5</v>
      </c>
      <c r="G8" s="7">
        <v>6</v>
      </c>
      <c r="H8" s="7">
        <v>7</v>
      </c>
      <c r="I8" s="23">
        <v>8</v>
      </c>
      <c r="J8" s="21">
        <v>9</v>
      </c>
    </row>
    <row r="9" spans="1:16" x14ac:dyDescent="0.25">
      <c r="A9" s="24" t="s">
        <v>40</v>
      </c>
      <c r="B9" s="25"/>
      <c r="C9" s="26" t="s">
        <v>41</v>
      </c>
      <c r="D9" s="27"/>
      <c r="E9" s="24" t="s">
        <v>227</v>
      </c>
      <c r="F9" s="27"/>
      <c r="G9" s="27"/>
      <c r="H9" s="27"/>
      <c r="I9" s="28">
        <f>SUMIFS(I10:I18,A10:A18,"P")</f>
        <v>0</v>
      </c>
      <c r="J9" s="29"/>
    </row>
    <row r="10" spans="1:16" x14ac:dyDescent="0.25">
      <c r="A10" s="30" t="s">
        <v>43</v>
      </c>
      <c r="B10" s="30">
        <v>1</v>
      </c>
      <c r="C10" s="31" t="s">
        <v>292</v>
      </c>
      <c r="D10" s="30" t="s">
        <v>45</v>
      </c>
      <c r="E10" s="32" t="s">
        <v>293</v>
      </c>
      <c r="F10" s="33" t="s">
        <v>117</v>
      </c>
      <c r="G10" s="34">
        <v>1</v>
      </c>
      <c r="H10" s="35">
        <v>0</v>
      </c>
      <c r="I10" s="36">
        <f>ROUND(G10*H10,P4)</f>
        <v>0</v>
      </c>
      <c r="J10" s="33" t="s">
        <v>48</v>
      </c>
      <c r="O10" s="37">
        <f>I10*0.21</f>
        <v>0</v>
      </c>
      <c r="P10">
        <v>3</v>
      </c>
    </row>
    <row r="11" spans="1:16" x14ac:dyDescent="0.25">
      <c r="A11" s="30" t="s">
        <v>49</v>
      </c>
      <c r="B11" s="38"/>
      <c r="E11" s="39" t="s">
        <v>45</v>
      </c>
      <c r="J11" s="40"/>
    </row>
    <row r="12" spans="1:16" ht="60" x14ac:dyDescent="0.25">
      <c r="A12" s="30" t="s">
        <v>52</v>
      </c>
      <c r="B12" s="38"/>
      <c r="E12" s="32" t="s">
        <v>232</v>
      </c>
      <c r="J12" s="40"/>
    </row>
    <row r="13" spans="1:16" x14ac:dyDescent="0.25">
      <c r="A13" s="30" t="s">
        <v>43</v>
      </c>
      <c r="B13" s="30">
        <v>2</v>
      </c>
      <c r="C13" s="31" t="s">
        <v>294</v>
      </c>
      <c r="D13" s="30" t="s">
        <v>45</v>
      </c>
      <c r="E13" s="32" t="s">
        <v>295</v>
      </c>
      <c r="F13" s="33" t="s">
        <v>296</v>
      </c>
      <c r="G13" s="34">
        <v>1</v>
      </c>
      <c r="H13" s="35">
        <v>0</v>
      </c>
      <c r="I13" s="36">
        <f>ROUND(G13*H13,P4)</f>
        <v>0</v>
      </c>
      <c r="J13" s="33" t="s">
        <v>48</v>
      </c>
      <c r="O13" s="37">
        <f>I13*0.21</f>
        <v>0</v>
      </c>
      <c r="P13">
        <v>3</v>
      </c>
    </row>
    <row r="14" spans="1:16" x14ac:dyDescent="0.25">
      <c r="A14" s="30" t="s">
        <v>49</v>
      </c>
      <c r="B14" s="38"/>
      <c r="E14" s="39" t="s">
        <v>45</v>
      </c>
      <c r="J14" s="40"/>
    </row>
    <row r="15" spans="1:16" x14ac:dyDescent="0.25">
      <c r="A15" s="30" t="s">
        <v>52</v>
      </c>
      <c r="B15" s="38"/>
      <c r="E15" s="39" t="s">
        <v>45</v>
      </c>
      <c r="J15" s="40"/>
    </row>
    <row r="16" spans="1:16" ht="30" x14ac:dyDescent="0.25">
      <c r="A16" s="30" t="s">
        <v>43</v>
      </c>
      <c r="B16" s="30">
        <v>3</v>
      </c>
      <c r="C16" s="31" t="s">
        <v>297</v>
      </c>
      <c r="D16" s="30" t="s">
        <v>45</v>
      </c>
      <c r="E16" s="32" t="s">
        <v>298</v>
      </c>
      <c r="F16" s="33" t="s">
        <v>231</v>
      </c>
      <c r="G16" s="34">
        <v>1</v>
      </c>
      <c r="H16" s="35">
        <v>0</v>
      </c>
      <c r="I16" s="36">
        <f>ROUND(G16*H16,P4)</f>
        <v>0</v>
      </c>
      <c r="J16" s="33" t="s">
        <v>48</v>
      </c>
      <c r="O16" s="37">
        <f>I16*0.21</f>
        <v>0</v>
      </c>
      <c r="P16">
        <v>3</v>
      </c>
    </row>
    <row r="17" spans="1:10" x14ac:dyDescent="0.25">
      <c r="A17" s="30" t="s">
        <v>49</v>
      </c>
      <c r="B17" s="38"/>
      <c r="E17" s="39" t="s">
        <v>45</v>
      </c>
      <c r="J17" s="40"/>
    </row>
    <row r="18" spans="1:10" x14ac:dyDescent="0.25">
      <c r="A18" s="30" t="s">
        <v>52</v>
      </c>
      <c r="B18" s="42"/>
      <c r="C18" s="43"/>
      <c r="D18" s="43"/>
      <c r="E18" s="45" t="s">
        <v>45</v>
      </c>
      <c r="F18" s="43"/>
      <c r="G18" s="43"/>
      <c r="H18" s="43"/>
      <c r="I18" s="43"/>
      <c r="J18" s="44"/>
    </row>
  </sheetData>
  <sheetProtection algorithmName="SHA-512" hashValue="LoIMVlEmIKYR0wsDt7rv3tC9DePvqp7z+r0704ldX9MC78tgtZp99ROmGLILVIYPooHP4iYSLO43MnvD22poNA==" saltValue="rUF1cfjXoMnRzjT0yIX9ht4RJvE1xVT0f0JM8kEY662aZ87yqg4T/Zj1KSH6+lLwbq4H6FrSTgcKN+JZsY6Tbg==" spinCount="100000" sheet="1" objects="1" scenarios="1"/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30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5</v>
      </c>
    </row>
    <row r="2" spans="1:16" ht="20.25" x14ac:dyDescent="0.25">
      <c r="A2" s="1"/>
      <c r="B2" s="14"/>
      <c r="C2" s="3"/>
      <c r="D2" s="3"/>
      <c r="E2" s="4" t="s">
        <v>19</v>
      </c>
      <c r="F2" s="3"/>
      <c r="G2" s="3"/>
      <c r="H2" s="3"/>
      <c r="I2" s="3"/>
      <c r="J2" s="15"/>
    </row>
    <row r="3" spans="1:16" x14ac:dyDescent="0.25">
      <c r="A3" s="3" t="s">
        <v>20</v>
      </c>
      <c r="B3" s="16" t="s">
        <v>21</v>
      </c>
      <c r="C3" s="48" t="s">
        <v>22</v>
      </c>
      <c r="D3" s="49"/>
      <c r="E3" s="17" t="s">
        <v>23</v>
      </c>
      <c r="F3" s="3"/>
      <c r="G3" s="3"/>
      <c r="H3" s="18" t="s">
        <v>18</v>
      </c>
      <c r="I3" s="19">
        <f>SUMIFS(I9:I30,A9:A30,"SD")</f>
        <v>0</v>
      </c>
      <c r="J3" s="15"/>
      <c r="O3">
        <v>0</v>
      </c>
      <c r="P3">
        <v>2</v>
      </c>
    </row>
    <row r="4" spans="1:16" x14ac:dyDescent="0.25">
      <c r="A4" s="3" t="s">
        <v>24</v>
      </c>
      <c r="B4" s="16" t="s">
        <v>25</v>
      </c>
      <c r="C4" s="48" t="s">
        <v>26</v>
      </c>
      <c r="D4" s="49"/>
      <c r="E4" s="17" t="s">
        <v>26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25">
      <c r="A5" s="3" t="s">
        <v>27</v>
      </c>
      <c r="B5" s="16" t="s">
        <v>28</v>
      </c>
      <c r="C5" s="48" t="s">
        <v>18</v>
      </c>
      <c r="D5" s="49"/>
      <c r="E5" s="17" t="s">
        <v>18</v>
      </c>
      <c r="F5" s="3"/>
      <c r="G5" s="3"/>
      <c r="H5" s="3"/>
      <c r="I5" s="3"/>
      <c r="J5" s="15"/>
      <c r="O5">
        <v>0.21</v>
      </c>
    </row>
    <row r="6" spans="1:16" x14ac:dyDescent="0.25">
      <c r="A6" s="50" t="s">
        <v>29</v>
      </c>
      <c r="B6" s="51" t="s">
        <v>30</v>
      </c>
      <c r="C6" s="52" t="s">
        <v>31</v>
      </c>
      <c r="D6" s="52" t="s">
        <v>32</v>
      </c>
      <c r="E6" s="52" t="s">
        <v>33</v>
      </c>
      <c r="F6" s="52" t="s">
        <v>34</v>
      </c>
      <c r="G6" s="52" t="s">
        <v>35</v>
      </c>
      <c r="H6" s="52" t="s">
        <v>36</v>
      </c>
      <c r="I6" s="52"/>
      <c r="J6" s="53" t="s">
        <v>37</v>
      </c>
    </row>
    <row r="7" spans="1:16" x14ac:dyDescent="0.25">
      <c r="A7" s="50"/>
      <c r="B7" s="51"/>
      <c r="C7" s="52"/>
      <c r="D7" s="52"/>
      <c r="E7" s="52"/>
      <c r="F7" s="52"/>
      <c r="G7" s="52"/>
      <c r="H7" s="7" t="s">
        <v>38</v>
      </c>
      <c r="I7" s="7" t="s">
        <v>39</v>
      </c>
      <c r="J7" s="53"/>
    </row>
    <row r="8" spans="1:16" x14ac:dyDescent="0.25">
      <c r="A8" s="22">
        <v>0</v>
      </c>
      <c r="B8" s="20">
        <v>1</v>
      </c>
      <c r="C8" s="23">
        <v>2</v>
      </c>
      <c r="D8" s="7">
        <v>3</v>
      </c>
      <c r="E8" s="23">
        <v>4</v>
      </c>
      <c r="F8" s="7">
        <v>5</v>
      </c>
      <c r="G8" s="7">
        <v>6</v>
      </c>
      <c r="H8" s="7">
        <v>7</v>
      </c>
      <c r="I8" s="23">
        <v>8</v>
      </c>
      <c r="J8" s="21">
        <v>9</v>
      </c>
    </row>
    <row r="9" spans="1:16" x14ac:dyDescent="0.25">
      <c r="A9" s="24" t="s">
        <v>40</v>
      </c>
      <c r="B9" s="25"/>
      <c r="C9" s="26" t="s">
        <v>41</v>
      </c>
      <c r="D9" s="27"/>
      <c r="E9" s="24" t="s">
        <v>42</v>
      </c>
      <c r="F9" s="27"/>
      <c r="G9" s="27"/>
      <c r="H9" s="27"/>
      <c r="I9" s="28">
        <f>SUMIFS(I10:I30,A10:A30,"P")</f>
        <v>0</v>
      </c>
      <c r="J9" s="29"/>
    </row>
    <row r="10" spans="1:16" x14ac:dyDescent="0.25">
      <c r="A10" s="30" t="s">
        <v>43</v>
      </c>
      <c r="B10" s="30">
        <v>1</v>
      </c>
      <c r="C10" s="31" t="s">
        <v>299</v>
      </c>
      <c r="D10" s="30" t="s">
        <v>45</v>
      </c>
      <c r="E10" s="32" t="s">
        <v>300</v>
      </c>
      <c r="F10" s="33" t="s">
        <v>231</v>
      </c>
      <c r="G10" s="34">
        <v>1</v>
      </c>
      <c r="H10" s="35">
        <v>0</v>
      </c>
      <c r="I10" s="36">
        <f>ROUND(G10*H10,P4)</f>
        <v>0</v>
      </c>
      <c r="J10" s="33" t="s">
        <v>48</v>
      </c>
      <c r="O10" s="37">
        <f>I10*0.21</f>
        <v>0</v>
      </c>
      <c r="P10">
        <v>3</v>
      </c>
    </row>
    <row r="11" spans="1:16" x14ac:dyDescent="0.25">
      <c r="A11" s="30" t="s">
        <v>49</v>
      </c>
      <c r="B11" s="38"/>
      <c r="E11" s="39" t="s">
        <v>45</v>
      </c>
      <c r="J11" s="40"/>
    </row>
    <row r="12" spans="1:16" ht="60" x14ac:dyDescent="0.25">
      <c r="A12" s="30" t="s">
        <v>52</v>
      </c>
      <c r="B12" s="38"/>
      <c r="E12" s="32" t="s">
        <v>301</v>
      </c>
      <c r="J12" s="40"/>
    </row>
    <row r="13" spans="1:16" x14ac:dyDescent="0.25">
      <c r="A13" s="30" t="s">
        <v>43</v>
      </c>
      <c r="B13" s="30">
        <v>2</v>
      </c>
      <c r="C13" s="31" t="s">
        <v>292</v>
      </c>
      <c r="D13" s="30" t="s">
        <v>45</v>
      </c>
      <c r="E13" s="32" t="s">
        <v>293</v>
      </c>
      <c r="F13" s="33" t="s">
        <v>117</v>
      </c>
      <c r="G13" s="34">
        <v>1</v>
      </c>
      <c r="H13" s="35">
        <v>0</v>
      </c>
      <c r="I13" s="36">
        <f>ROUND(G13*H13,P4)</f>
        <v>0</v>
      </c>
      <c r="J13" s="33" t="s">
        <v>48</v>
      </c>
      <c r="O13" s="37">
        <f>I13*0.21</f>
        <v>0</v>
      </c>
      <c r="P13">
        <v>3</v>
      </c>
    </row>
    <row r="14" spans="1:16" x14ac:dyDescent="0.25">
      <c r="A14" s="30" t="s">
        <v>49</v>
      </c>
      <c r="B14" s="38"/>
      <c r="E14" s="39" t="s">
        <v>45</v>
      </c>
      <c r="J14" s="40"/>
    </row>
    <row r="15" spans="1:16" ht="60" x14ac:dyDescent="0.25">
      <c r="A15" s="30" t="s">
        <v>52</v>
      </c>
      <c r="B15" s="38"/>
      <c r="E15" s="32" t="s">
        <v>232</v>
      </c>
      <c r="J15" s="40"/>
    </row>
    <row r="16" spans="1:16" x14ac:dyDescent="0.25">
      <c r="A16" s="30" t="s">
        <v>43</v>
      </c>
      <c r="B16" s="30">
        <v>3</v>
      </c>
      <c r="C16" s="31" t="s">
        <v>302</v>
      </c>
      <c r="D16" s="30" t="s">
        <v>45</v>
      </c>
      <c r="E16" s="32" t="s">
        <v>303</v>
      </c>
      <c r="F16" s="33" t="s">
        <v>231</v>
      </c>
      <c r="G16" s="34">
        <v>1</v>
      </c>
      <c r="H16" s="35">
        <v>0</v>
      </c>
      <c r="I16" s="36">
        <f>ROUND(G16*H16,P4)</f>
        <v>0</v>
      </c>
      <c r="J16" s="33" t="s">
        <v>48</v>
      </c>
      <c r="O16" s="37">
        <f>I16*0.21</f>
        <v>0</v>
      </c>
      <c r="P16">
        <v>3</v>
      </c>
    </row>
    <row r="17" spans="1:16" x14ac:dyDescent="0.25">
      <c r="A17" s="30" t="s">
        <v>49</v>
      </c>
      <c r="B17" s="38"/>
      <c r="E17" s="39" t="s">
        <v>45</v>
      </c>
      <c r="J17" s="40"/>
    </row>
    <row r="18" spans="1:16" ht="60" x14ac:dyDescent="0.25">
      <c r="A18" s="30" t="s">
        <v>52</v>
      </c>
      <c r="B18" s="38"/>
      <c r="E18" s="32" t="s">
        <v>232</v>
      </c>
      <c r="J18" s="40"/>
    </row>
    <row r="19" spans="1:16" x14ac:dyDescent="0.25">
      <c r="A19" s="30" t="s">
        <v>43</v>
      </c>
      <c r="B19" s="30">
        <v>4</v>
      </c>
      <c r="C19" s="31" t="s">
        <v>304</v>
      </c>
      <c r="D19" s="30" t="s">
        <v>45</v>
      </c>
      <c r="E19" s="32" t="s">
        <v>305</v>
      </c>
      <c r="F19" s="33" t="s">
        <v>231</v>
      </c>
      <c r="G19" s="34">
        <v>1</v>
      </c>
      <c r="H19" s="35">
        <v>0</v>
      </c>
      <c r="I19" s="36">
        <f>ROUND(G19*H19,P4)</f>
        <v>0</v>
      </c>
      <c r="J19" s="33" t="s">
        <v>48</v>
      </c>
      <c r="O19" s="37">
        <f>I19*0.21</f>
        <v>0</v>
      </c>
      <c r="P19">
        <v>3</v>
      </c>
    </row>
    <row r="20" spans="1:16" ht="30" x14ac:dyDescent="0.25">
      <c r="A20" s="30" t="s">
        <v>49</v>
      </c>
      <c r="B20" s="38"/>
      <c r="E20" s="32" t="s">
        <v>306</v>
      </c>
      <c r="J20" s="40"/>
    </row>
    <row r="21" spans="1:16" ht="60" x14ac:dyDescent="0.25">
      <c r="A21" s="30" t="s">
        <v>52</v>
      </c>
      <c r="B21" s="38"/>
      <c r="E21" s="32" t="s">
        <v>232</v>
      </c>
      <c r="J21" s="40"/>
    </row>
    <row r="22" spans="1:16" ht="30" x14ac:dyDescent="0.25">
      <c r="A22" s="30" t="s">
        <v>43</v>
      </c>
      <c r="B22" s="30">
        <v>5</v>
      </c>
      <c r="C22" s="31" t="s">
        <v>307</v>
      </c>
      <c r="D22" s="30" t="s">
        <v>45</v>
      </c>
      <c r="E22" s="32" t="s">
        <v>308</v>
      </c>
      <c r="F22" s="33" t="s">
        <v>231</v>
      </c>
      <c r="G22" s="34">
        <v>1</v>
      </c>
      <c r="H22" s="35">
        <v>0</v>
      </c>
      <c r="I22" s="36">
        <f>ROUND(G22*H22,P4)</f>
        <v>0</v>
      </c>
      <c r="J22" s="33" t="s">
        <v>48</v>
      </c>
      <c r="O22" s="37">
        <f>I22*0.21</f>
        <v>0</v>
      </c>
      <c r="P22">
        <v>3</v>
      </c>
    </row>
    <row r="23" spans="1:16" x14ac:dyDescent="0.25">
      <c r="A23" s="30" t="s">
        <v>49</v>
      </c>
      <c r="B23" s="38"/>
      <c r="E23" s="39" t="s">
        <v>45</v>
      </c>
      <c r="J23" s="40"/>
    </row>
    <row r="24" spans="1:16" ht="60" x14ac:dyDescent="0.25">
      <c r="A24" s="30" t="s">
        <v>52</v>
      </c>
      <c r="B24" s="38"/>
      <c r="E24" s="32" t="s">
        <v>232</v>
      </c>
      <c r="J24" s="40"/>
    </row>
    <row r="25" spans="1:16" x14ac:dyDescent="0.25">
      <c r="A25" s="30" t="s">
        <v>43</v>
      </c>
      <c r="B25" s="30">
        <v>6</v>
      </c>
      <c r="C25" s="31" t="s">
        <v>309</v>
      </c>
      <c r="D25" s="30" t="s">
        <v>45</v>
      </c>
      <c r="E25" s="32" t="s">
        <v>310</v>
      </c>
      <c r="F25" s="33" t="s">
        <v>231</v>
      </c>
      <c r="G25" s="34">
        <v>1</v>
      </c>
      <c r="H25" s="35">
        <v>0</v>
      </c>
      <c r="I25" s="36">
        <f>ROUND(G25*H25,P4)</f>
        <v>0</v>
      </c>
      <c r="J25" s="33" t="s">
        <v>48</v>
      </c>
      <c r="O25" s="37">
        <f>I25*0.21</f>
        <v>0</v>
      </c>
      <c r="P25">
        <v>3</v>
      </c>
    </row>
    <row r="26" spans="1:16" x14ac:dyDescent="0.25">
      <c r="A26" s="30" t="s">
        <v>49</v>
      </c>
      <c r="B26" s="38"/>
      <c r="E26" s="39" t="s">
        <v>45</v>
      </c>
      <c r="J26" s="40"/>
    </row>
    <row r="27" spans="1:16" ht="75" x14ac:dyDescent="0.25">
      <c r="A27" s="30" t="s">
        <v>52</v>
      </c>
      <c r="B27" s="38"/>
      <c r="E27" s="32" t="s">
        <v>311</v>
      </c>
      <c r="J27" s="40"/>
    </row>
    <row r="28" spans="1:16" x14ac:dyDescent="0.25">
      <c r="A28" s="30" t="s">
        <v>43</v>
      </c>
      <c r="B28" s="30">
        <v>7</v>
      </c>
      <c r="C28" s="31" t="s">
        <v>312</v>
      </c>
      <c r="D28" s="30" t="s">
        <v>45</v>
      </c>
      <c r="E28" s="32" t="s">
        <v>313</v>
      </c>
      <c r="F28" s="33" t="s">
        <v>231</v>
      </c>
      <c r="G28" s="34">
        <v>1</v>
      </c>
      <c r="H28" s="35">
        <v>0</v>
      </c>
      <c r="I28" s="36">
        <f>ROUND(G28*H28,P4)</f>
        <v>0</v>
      </c>
      <c r="J28" s="33" t="s">
        <v>48</v>
      </c>
      <c r="O28" s="37">
        <f>I28*0.21</f>
        <v>0</v>
      </c>
      <c r="P28">
        <v>3</v>
      </c>
    </row>
    <row r="29" spans="1:16" ht="30" x14ac:dyDescent="0.25">
      <c r="A29" s="30" t="s">
        <v>49</v>
      </c>
      <c r="B29" s="38"/>
      <c r="E29" s="32" t="s">
        <v>314</v>
      </c>
      <c r="J29" s="40"/>
    </row>
    <row r="30" spans="1:16" ht="60" x14ac:dyDescent="0.25">
      <c r="A30" s="30" t="s">
        <v>52</v>
      </c>
      <c r="B30" s="42"/>
      <c r="C30" s="43"/>
      <c r="D30" s="43"/>
      <c r="E30" s="32" t="s">
        <v>315</v>
      </c>
      <c r="F30" s="43"/>
      <c r="G30" s="43"/>
      <c r="H30" s="43"/>
      <c r="I30" s="43"/>
      <c r="J30" s="44"/>
    </row>
  </sheetData>
  <sheetProtection algorithmName="SHA-512" hashValue="vPo9QQxjor+OLnd/jNYGJfVCDN8Y3Ego72+DftQgzJLe5cirrWLRZS4OZlRJuTbwhUeWMA++fuVDLptzwLJycA==" saltValue="9dKe3NdPKR7WzhrL4tnCE23ikmF1ob2BX+hPlDbVuHXJmsn7cXMHDwbjpjPYbg3YAbitiqrwszk9Pe5Z5Gidtg==" spinCount="100000" sheet="1" objects="1" scenarios="1"/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Rekapitulace</vt:lpstr>
      <vt:lpstr>VI. ETAPASO 101</vt:lpstr>
      <vt:lpstr>VI. ETAPASO 301D</vt:lpstr>
      <vt:lpstr>VI. ETAPASO 401</vt:lpstr>
      <vt:lpstr>VI. ETAPAVRN-Vsak</vt:lpstr>
      <vt:lpstr>VI. ETAPAVRN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Vavřík</dc:creator>
  <cp:lastModifiedBy>Jan Vavřík</cp:lastModifiedBy>
  <dcterms:created xsi:type="dcterms:W3CDTF">2025-03-03T07:47:22Z</dcterms:created>
  <dcterms:modified xsi:type="dcterms:W3CDTF">2025-03-03T08:00:44Z</dcterms:modified>
</cp:coreProperties>
</file>